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PROIECTE\atm-backtesting\data\"/>
    </mc:Choice>
  </mc:AlternateContent>
  <xr:revisionPtr revIDLastSave="0" documentId="13_ncr:1_{98BA3007-1E2B-4F9F-A1E5-A315C48E1853}" xr6:coauthVersionLast="47" xr6:coauthVersionMax="47" xr10:uidLastSave="{00000000-0000-0000-0000-000000000000}"/>
  <bookViews>
    <workbookView xWindow="15585" yWindow="90" windowWidth="21510" windowHeight="15480" activeTab="1" xr2:uid="{00000000-000D-0000-FFFF-FFFF00000000}"/>
  </bookViews>
  <sheets>
    <sheet name="Config" sheetId="1" r:id="rId1"/>
    <sheet name="Trades" sheetId="2" r:id="rId2"/>
    <sheet name="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Q3" i="2"/>
  <c r="R3" i="2"/>
  <c r="S3" i="2"/>
  <c r="T3" i="2"/>
  <c r="P4" i="2"/>
  <c r="Q4" i="2"/>
  <c r="R4" i="2"/>
  <c r="S4" i="2"/>
  <c r="T4" i="2"/>
  <c r="P5" i="2"/>
  <c r="Q5" i="2"/>
  <c r="R5" i="2"/>
  <c r="S5" i="2"/>
  <c r="T5" i="2"/>
  <c r="P6" i="2"/>
  <c r="Q6" i="2"/>
  <c r="R6" i="2"/>
  <c r="S6" i="2"/>
  <c r="T6" i="2"/>
  <c r="P7" i="2"/>
  <c r="Q7" i="2"/>
  <c r="R7" i="2"/>
  <c r="S7" i="2"/>
  <c r="T7" i="2"/>
  <c r="P8" i="2"/>
  <c r="Q8" i="2"/>
  <c r="R8" i="2"/>
  <c r="S8" i="2"/>
  <c r="T8" i="2"/>
  <c r="P9" i="2"/>
  <c r="Q9" i="2"/>
  <c r="R9" i="2"/>
  <c r="S9" i="2"/>
  <c r="T9" i="2"/>
  <c r="P10" i="2"/>
  <c r="Q10" i="2"/>
  <c r="R10" i="2"/>
  <c r="S10" i="2"/>
  <c r="T10" i="2"/>
  <c r="P11" i="2"/>
  <c r="Q11" i="2"/>
  <c r="R11" i="2"/>
  <c r="S11" i="2"/>
  <c r="T11" i="2"/>
  <c r="P12" i="2"/>
  <c r="Q12" i="2"/>
  <c r="R12" i="2"/>
  <c r="S12" i="2"/>
  <c r="T12" i="2"/>
  <c r="P13" i="2"/>
  <c r="Q13" i="2"/>
  <c r="R13" i="2"/>
  <c r="S13" i="2"/>
  <c r="T13" i="2"/>
  <c r="P14" i="2"/>
  <c r="Q14" i="2"/>
  <c r="R14" i="2"/>
  <c r="S14" i="2"/>
  <c r="T14" i="2"/>
  <c r="P15" i="2"/>
  <c r="Q15" i="2"/>
  <c r="R15" i="2"/>
  <c r="S15" i="2"/>
  <c r="T15" i="2"/>
  <c r="P16" i="2"/>
  <c r="Q16" i="2"/>
  <c r="R16" i="2"/>
  <c r="S16" i="2"/>
  <c r="T16" i="2"/>
  <c r="P17" i="2"/>
  <c r="Q17" i="2"/>
  <c r="R17" i="2"/>
  <c r="S17" i="2"/>
  <c r="T17" i="2"/>
  <c r="P18" i="2"/>
  <c r="Q18" i="2"/>
  <c r="R18" i="2"/>
  <c r="S18" i="2"/>
  <c r="T18" i="2"/>
  <c r="P19" i="2"/>
  <c r="Q19" i="2"/>
  <c r="R19" i="2"/>
  <c r="S19" i="2"/>
  <c r="T19" i="2"/>
  <c r="P20" i="2"/>
  <c r="Q20" i="2"/>
  <c r="R20" i="2"/>
  <c r="S20" i="2"/>
  <c r="T20" i="2"/>
  <c r="P21" i="2"/>
  <c r="Q21" i="2"/>
  <c r="R21" i="2"/>
  <c r="S21" i="2"/>
  <c r="T21" i="2"/>
  <c r="P22" i="2"/>
  <c r="Q22" i="2"/>
  <c r="R22" i="2"/>
  <c r="S22" i="2"/>
  <c r="T22" i="2"/>
  <c r="P23" i="2"/>
  <c r="Q23" i="2"/>
  <c r="R23" i="2"/>
  <c r="S23" i="2"/>
  <c r="T23" i="2"/>
  <c r="P24" i="2"/>
  <c r="Q24" i="2"/>
  <c r="R24" i="2"/>
  <c r="S24" i="2"/>
  <c r="T24" i="2"/>
  <c r="P25" i="2"/>
  <c r="Q25" i="2"/>
  <c r="R25" i="2"/>
  <c r="S25" i="2"/>
  <c r="T25" i="2"/>
  <c r="P26" i="2"/>
  <c r="Q26" i="2"/>
  <c r="R26" i="2"/>
  <c r="S26" i="2"/>
  <c r="T26" i="2"/>
  <c r="P27" i="2"/>
  <c r="Q27" i="2"/>
  <c r="R27" i="2"/>
  <c r="S27" i="2"/>
  <c r="T27" i="2"/>
  <c r="P28" i="2"/>
  <c r="Q28" i="2"/>
  <c r="R28" i="2"/>
  <c r="S28" i="2"/>
  <c r="T28" i="2"/>
  <c r="P29" i="2"/>
  <c r="Q29" i="2"/>
  <c r="R29" i="2"/>
  <c r="S29" i="2"/>
  <c r="T29" i="2"/>
  <c r="P30" i="2"/>
  <c r="Q30" i="2"/>
  <c r="R30" i="2"/>
  <c r="S30" i="2"/>
  <c r="T30" i="2"/>
  <c r="P31" i="2"/>
  <c r="Q31" i="2"/>
  <c r="R31" i="2"/>
  <c r="S31" i="2"/>
  <c r="T31" i="2"/>
  <c r="P32" i="2"/>
  <c r="Q32" i="2"/>
  <c r="R32" i="2"/>
  <c r="S32" i="2"/>
  <c r="T32" i="2"/>
  <c r="P33" i="2"/>
  <c r="Q33" i="2"/>
  <c r="R33" i="2"/>
  <c r="S33" i="2"/>
  <c r="T33" i="2"/>
  <c r="P34" i="2"/>
  <c r="Q34" i="2"/>
  <c r="R34" i="2"/>
  <c r="S34" i="2"/>
  <c r="T34" i="2"/>
  <c r="P35" i="2"/>
  <c r="Q35" i="2"/>
  <c r="R35" i="2"/>
  <c r="S35" i="2"/>
  <c r="T35" i="2"/>
  <c r="P36" i="2"/>
  <c r="Q36" i="2"/>
  <c r="R36" i="2"/>
  <c r="S36" i="2"/>
  <c r="T36" i="2"/>
  <c r="P37" i="2"/>
  <c r="Q37" i="2"/>
  <c r="R37" i="2"/>
  <c r="S37" i="2"/>
  <c r="T37" i="2"/>
  <c r="AS37" i="2" s="1"/>
  <c r="P38" i="2"/>
  <c r="Q38" i="2"/>
  <c r="R38" i="2"/>
  <c r="S38" i="2"/>
  <c r="T38" i="2"/>
  <c r="P39" i="2"/>
  <c r="Q39" i="2"/>
  <c r="R39" i="2"/>
  <c r="S39" i="2"/>
  <c r="T39" i="2"/>
  <c r="P40" i="2"/>
  <c r="Q40" i="2"/>
  <c r="R40" i="2"/>
  <c r="S40" i="2"/>
  <c r="T40" i="2"/>
  <c r="P41" i="2"/>
  <c r="Q41" i="2"/>
  <c r="R41" i="2"/>
  <c r="S41" i="2"/>
  <c r="T41" i="2"/>
  <c r="P42" i="2"/>
  <c r="Q42" i="2"/>
  <c r="R42" i="2"/>
  <c r="S42" i="2"/>
  <c r="T42" i="2"/>
  <c r="P43" i="2"/>
  <c r="Q43" i="2"/>
  <c r="R43" i="2"/>
  <c r="S43" i="2"/>
  <c r="T43" i="2"/>
  <c r="P44" i="2"/>
  <c r="Q44" i="2"/>
  <c r="R44" i="2"/>
  <c r="S44" i="2"/>
  <c r="T44" i="2"/>
  <c r="P45" i="2"/>
  <c r="Q45" i="2"/>
  <c r="R45" i="2"/>
  <c r="S45" i="2"/>
  <c r="T45" i="2"/>
  <c r="P46" i="2"/>
  <c r="Q46" i="2"/>
  <c r="R46" i="2"/>
  <c r="S46" i="2"/>
  <c r="T46" i="2"/>
  <c r="P47" i="2"/>
  <c r="Q47" i="2"/>
  <c r="R47" i="2"/>
  <c r="S47" i="2"/>
  <c r="T47" i="2"/>
  <c r="P48" i="2"/>
  <c r="Q48" i="2"/>
  <c r="R48" i="2"/>
  <c r="S48" i="2"/>
  <c r="T48" i="2"/>
  <c r="P49" i="2"/>
  <c r="Q49" i="2"/>
  <c r="R49" i="2"/>
  <c r="S49" i="2"/>
  <c r="T49" i="2"/>
  <c r="P50" i="2"/>
  <c r="Q50" i="2"/>
  <c r="R50" i="2"/>
  <c r="S50" i="2"/>
  <c r="T50" i="2"/>
  <c r="P51" i="2"/>
  <c r="Q51" i="2"/>
  <c r="R51" i="2"/>
  <c r="S51" i="2"/>
  <c r="T51" i="2"/>
  <c r="P52" i="2"/>
  <c r="Q52" i="2"/>
  <c r="R52" i="2"/>
  <c r="S52" i="2"/>
  <c r="T52" i="2"/>
  <c r="P53" i="2"/>
  <c r="Q53" i="2"/>
  <c r="R53" i="2"/>
  <c r="S53" i="2"/>
  <c r="T53" i="2"/>
  <c r="P54" i="2"/>
  <c r="Q54" i="2"/>
  <c r="R54" i="2"/>
  <c r="S54" i="2"/>
  <c r="T54" i="2"/>
  <c r="P55" i="2"/>
  <c r="Q55" i="2"/>
  <c r="R55" i="2"/>
  <c r="S55" i="2"/>
  <c r="T55" i="2"/>
  <c r="P56" i="2"/>
  <c r="Q56" i="2"/>
  <c r="R56" i="2"/>
  <c r="S56" i="2"/>
  <c r="T56" i="2"/>
  <c r="P57" i="2"/>
  <c r="Q57" i="2"/>
  <c r="R57" i="2"/>
  <c r="S57" i="2"/>
  <c r="T57" i="2"/>
  <c r="P58" i="2"/>
  <c r="Q58" i="2"/>
  <c r="R58" i="2"/>
  <c r="S58" i="2"/>
  <c r="T58" i="2"/>
  <c r="P59" i="2"/>
  <c r="Q59" i="2"/>
  <c r="R59" i="2"/>
  <c r="S59" i="2"/>
  <c r="T59" i="2"/>
  <c r="P60" i="2"/>
  <c r="Q60" i="2"/>
  <c r="R60" i="2"/>
  <c r="S60" i="2"/>
  <c r="T60" i="2"/>
  <c r="P61" i="2"/>
  <c r="Q61" i="2"/>
  <c r="R61" i="2"/>
  <c r="S61" i="2"/>
  <c r="T61" i="2"/>
  <c r="P62" i="2"/>
  <c r="Q62" i="2"/>
  <c r="R62" i="2"/>
  <c r="S62" i="2"/>
  <c r="T62" i="2"/>
  <c r="P63" i="2"/>
  <c r="Q63" i="2"/>
  <c r="R63" i="2"/>
  <c r="S63" i="2"/>
  <c r="T63" i="2"/>
  <c r="P64" i="2"/>
  <c r="Q64" i="2"/>
  <c r="R64" i="2"/>
  <c r="S64" i="2"/>
  <c r="T64" i="2"/>
  <c r="P65" i="2"/>
  <c r="Q65" i="2"/>
  <c r="R65" i="2"/>
  <c r="S65" i="2"/>
  <c r="T65" i="2"/>
  <c r="P66" i="2"/>
  <c r="Q66" i="2"/>
  <c r="R66" i="2"/>
  <c r="S66" i="2"/>
  <c r="T66" i="2"/>
  <c r="P67" i="2"/>
  <c r="Q67" i="2"/>
  <c r="R67" i="2"/>
  <c r="S67" i="2"/>
  <c r="T67" i="2"/>
  <c r="P68" i="2"/>
  <c r="Q68" i="2"/>
  <c r="R68" i="2"/>
  <c r="S68" i="2"/>
  <c r="T68" i="2"/>
  <c r="P69" i="2"/>
  <c r="Q69" i="2"/>
  <c r="R69" i="2"/>
  <c r="S69" i="2"/>
  <c r="T69" i="2"/>
  <c r="P70" i="2"/>
  <c r="Q70" i="2"/>
  <c r="R70" i="2"/>
  <c r="S70" i="2"/>
  <c r="T70" i="2"/>
  <c r="P71" i="2"/>
  <c r="Q71" i="2"/>
  <c r="R71" i="2"/>
  <c r="S71" i="2"/>
  <c r="T71" i="2"/>
  <c r="P72" i="2"/>
  <c r="Q72" i="2"/>
  <c r="R72" i="2"/>
  <c r="S72" i="2"/>
  <c r="T72" i="2"/>
  <c r="P73" i="2"/>
  <c r="Q73" i="2"/>
  <c r="R73" i="2"/>
  <c r="S73" i="2"/>
  <c r="T73" i="2"/>
  <c r="P74" i="2"/>
  <c r="Q74" i="2"/>
  <c r="R74" i="2"/>
  <c r="S74" i="2"/>
  <c r="T74" i="2"/>
  <c r="P75" i="2"/>
  <c r="Q75" i="2"/>
  <c r="R75" i="2"/>
  <c r="S75" i="2"/>
  <c r="T75" i="2"/>
  <c r="P76" i="2"/>
  <c r="Q76" i="2"/>
  <c r="R76" i="2"/>
  <c r="S76" i="2"/>
  <c r="T76" i="2"/>
  <c r="P77" i="2"/>
  <c r="Q77" i="2"/>
  <c r="R77" i="2"/>
  <c r="S77" i="2"/>
  <c r="T77" i="2"/>
  <c r="P78" i="2"/>
  <c r="Q78" i="2"/>
  <c r="R78" i="2"/>
  <c r="S78" i="2"/>
  <c r="T78" i="2"/>
  <c r="P79" i="2"/>
  <c r="Q79" i="2"/>
  <c r="R79" i="2"/>
  <c r="S79" i="2"/>
  <c r="T79" i="2"/>
  <c r="P80" i="2"/>
  <c r="Q80" i="2"/>
  <c r="R80" i="2"/>
  <c r="S80" i="2"/>
  <c r="T80" i="2"/>
  <c r="P81" i="2"/>
  <c r="Q81" i="2"/>
  <c r="R81" i="2"/>
  <c r="S81" i="2"/>
  <c r="T81" i="2"/>
  <c r="P82" i="2"/>
  <c r="Q82" i="2"/>
  <c r="R82" i="2"/>
  <c r="S82" i="2"/>
  <c r="T82" i="2"/>
  <c r="P83" i="2"/>
  <c r="Q83" i="2"/>
  <c r="R83" i="2"/>
  <c r="S83" i="2"/>
  <c r="T83" i="2"/>
  <c r="P84" i="2"/>
  <c r="Q84" i="2"/>
  <c r="R84" i="2"/>
  <c r="S84" i="2"/>
  <c r="T84" i="2"/>
  <c r="P85" i="2"/>
  <c r="Q85" i="2"/>
  <c r="R85" i="2"/>
  <c r="S85" i="2"/>
  <c r="T85" i="2"/>
  <c r="P86" i="2"/>
  <c r="Q86" i="2"/>
  <c r="R86" i="2"/>
  <c r="S86" i="2"/>
  <c r="T86" i="2"/>
  <c r="P87" i="2"/>
  <c r="Q87" i="2"/>
  <c r="R87" i="2"/>
  <c r="S87" i="2"/>
  <c r="T87" i="2"/>
  <c r="P88" i="2"/>
  <c r="Q88" i="2"/>
  <c r="R88" i="2"/>
  <c r="S88" i="2"/>
  <c r="T88" i="2"/>
  <c r="P89" i="2"/>
  <c r="Q89" i="2"/>
  <c r="R89" i="2"/>
  <c r="S89" i="2"/>
  <c r="T89" i="2"/>
  <c r="P90" i="2"/>
  <c r="Q90" i="2"/>
  <c r="R90" i="2"/>
  <c r="S90" i="2"/>
  <c r="T90" i="2"/>
  <c r="P91" i="2"/>
  <c r="Q91" i="2"/>
  <c r="R91" i="2"/>
  <c r="S91" i="2"/>
  <c r="T91" i="2"/>
  <c r="P92" i="2"/>
  <c r="Q92" i="2"/>
  <c r="R92" i="2"/>
  <c r="S92" i="2"/>
  <c r="T92" i="2"/>
  <c r="P93" i="2"/>
  <c r="Q93" i="2"/>
  <c r="R93" i="2"/>
  <c r="S93" i="2"/>
  <c r="T93" i="2"/>
  <c r="P94" i="2"/>
  <c r="Q94" i="2"/>
  <c r="R94" i="2"/>
  <c r="S94" i="2"/>
  <c r="T94" i="2"/>
  <c r="P95" i="2"/>
  <c r="Q95" i="2"/>
  <c r="R95" i="2"/>
  <c r="S95" i="2"/>
  <c r="T95" i="2"/>
  <c r="P96" i="2"/>
  <c r="Q96" i="2"/>
  <c r="R96" i="2"/>
  <c r="S96" i="2"/>
  <c r="T96" i="2"/>
  <c r="P97" i="2"/>
  <c r="Q97" i="2"/>
  <c r="R97" i="2"/>
  <c r="S97" i="2"/>
  <c r="T97" i="2"/>
  <c r="P98" i="2"/>
  <c r="Q98" i="2"/>
  <c r="R98" i="2"/>
  <c r="S98" i="2"/>
  <c r="T98" i="2"/>
  <c r="P99" i="2"/>
  <c r="Q99" i="2"/>
  <c r="R99" i="2"/>
  <c r="S99" i="2"/>
  <c r="T99" i="2"/>
  <c r="P100" i="2"/>
  <c r="Q100" i="2"/>
  <c r="R100" i="2"/>
  <c r="S100" i="2"/>
  <c r="T100" i="2"/>
  <c r="P101" i="2"/>
  <c r="Q101" i="2"/>
  <c r="R101" i="2"/>
  <c r="S101" i="2"/>
  <c r="T101" i="2"/>
  <c r="P102" i="2"/>
  <c r="Q102" i="2"/>
  <c r="R102" i="2"/>
  <c r="S102" i="2"/>
  <c r="T102" i="2"/>
  <c r="P103" i="2"/>
  <c r="Q103" i="2"/>
  <c r="R103" i="2"/>
  <c r="S103" i="2"/>
  <c r="T103" i="2"/>
  <c r="P104" i="2"/>
  <c r="Q104" i="2"/>
  <c r="R104" i="2"/>
  <c r="S104" i="2"/>
  <c r="T104" i="2"/>
  <c r="P105" i="2"/>
  <c r="Q105" i="2"/>
  <c r="R105" i="2"/>
  <c r="S105" i="2"/>
  <c r="T105" i="2"/>
  <c r="P106" i="2"/>
  <c r="Q106" i="2"/>
  <c r="R106" i="2"/>
  <c r="S106" i="2"/>
  <c r="T106" i="2"/>
  <c r="P107" i="2"/>
  <c r="Q107" i="2"/>
  <c r="R107" i="2"/>
  <c r="S107" i="2"/>
  <c r="T107" i="2"/>
  <c r="P108" i="2"/>
  <c r="Q108" i="2"/>
  <c r="R108" i="2"/>
  <c r="S108" i="2"/>
  <c r="T108" i="2"/>
  <c r="P109" i="2"/>
  <c r="Q109" i="2"/>
  <c r="R109" i="2"/>
  <c r="S109" i="2"/>
  <c r="T109" i="2"/>
  <c r="P110" i="2"/>
  <c r="Q110" i="2"/>
  <c r="R110" i="2"/>
  <c r="S110" i="2"/>
  <c r="T110" i="2"/>
  <c r="P111" i="2"/>
  <c r="Q111" i="2"/>
  <c r="R111" i="2"/>
  <c r="S111" i="2"/>
  <c r="T111" i="2"/>
  <c r="P112" i="2"/>
  <c r="Q112" i="2"/>
  <c r="R112" i="2"/>
  <c r="S112" i="2"/>
  <c r="T112" i="2"/>
  <c r="P113" i="2"/>
  <c r="Q113" i="2"/>
  <c r="R113" i="2"/>
  <c r="S113" i="2"/>
  <c r="T113" i="2"/>
  <c r="P114" i="2"/>
  <c r="Q114" i="2"/>
  <c r="R114" i="2"/>
  <c r="S114" i="2"/>
  <c r="T114" i="2"/>
  <c r="P115" i="2"/>
  <c r="Q115" i="2"/>
  <c r="R115" i="2"/>
  <c r="S115" i="2"/>
  <c r="T115" i="2"/>
  <c r="P116" i="2"/>
  <c r="Q116" i="2"/>
  <c r="R116" i="2"/>
  <c r="S116" i="2"/>
  <c r="T116" i="2"/>
  <c r="P117" i="2"/>
  <c r="Q117" i="2"/>
  <c r="R117" i="2"/>
  <c r="S117" i="2"/>
  <c r="T117" i="2"/>
  <c r="P118" i="2"/>
  <c r="Q118" i="2"/>
  <c r="R118" i="2"/>
  <c r="S118" i="2"/>
  <c r="T118" i="2"/>
  <c r="P119" i="2"/>
  <c r="Q119" i="2"/>
  <c r="R119" i="2"/>
  <c r="S119" i="2"/>
  <c r="T119" i="2"/>
  <c r="P120" i="2"/>
  <c r="Q120" i="2"/>
  <c r="R120" i="2"/>
  <c r="S120" i="2"/>
  <c r="T120" i="2"/>
  <c r="P121" i="2"/>
  <c r="Q121" i="2"/>
  <c r="R121" i="2"/>
  <c r="S121" i="2"/>
  <c r="T121" i="2"/>
  <c r="P122" i="2"/>
  <c r="Q122" i="2"/>
  <c r="R122" i="2"/>
  <c r="S122" i="2"/>
  <c r="T122" i="2"/>
  <c r="P123" i="2"/>
  <c r="Q123" i="2"/>
  <c r="R123" i="2"/>
  <c r="S123" i="2"/>
  <c r="T123" i="2"/>
  <c r="P124" i="2"/>
  <c r="Q124" i="2"/>
  <c r="R124" i="2"/>
  <c r="S124" i="2"/>
  <c r="T124" i="2"/>
  <c r="P125" i="2"/>
  <c r="Q125" i="2"/>
  <c r="R125" i="2"/>
  <c r="S125" i="2"/>
  <c r="T125" i="2"/>
  <c r="P126" i="2"/>
  <c r="Q126" i="2"/>
  <c r="R126" i="2"/>
  <c r="S126" i="2"/>
  <c r="T126" i="2"/>
  <c r="P127" i="2"/>
  <c r="Q127" i="2"/>
  <c r="R127" i="2"/>
  <c r="S127" i="2"/>
  <c r="T127" i="2"/>
  <c r="P128" i="2"/>
  <c r="Q128" i="2"/>
  <c r="R128" i="2"/>
  <c r="S128" i="2"/>
  <c r="T128" i="2"/>
  <c r="P129" i="2"/>
  <c r="Q129" i="2"/>
  <c r="R129" i="2"/>
  <c r="S129" i="2"/>
  <c r="T129" i="2"/>
  <c r="P130" i="2"/>
  <c r="Q130" i="2"/>
  <c r="R130" i="2"/>
  <c r="S130" i="2"/>
  <c r="T130" i="2"/>
  <c r="P131" i="2"/>
  <c r="Q131" i="2"/>
  <c r="R131" i="2"/>
  <c r="S131" i="2"/>
  <c r="T131" i="2"/>
  <c r="P132" i="2"/>
  <c r="Q132" i="2"/>
  <c r="R132" i="2"/>
  <c r="S132" i="2"/>
  <c r="T132" i="2"/>
  <c r="P133" i="2"/>
  <c r="Q133" i="2"/>
  <c r="R133" i="2"/>
  <c r="S133" i="2"/>
  <c r="T133" i="2"/>
  <c r="P134" i="2"/>
  <c r="Q134" i="2"/>
  <c r="R134" i="2"/>
  <c r="S134" i="2"/>
  <c r="T134" i="2"/>
  <c r="P135" i="2"/>
  <c r="Q135" i="2"/>
  <c r="R135" i="2"/>
  <c r="S135" i="2"/>
  <c r="T135" i="2"/>
  <c r="P136" i="2"/>
  <c r="Q136" i="2"/>
  <c r="R136" i="2"/>
  <c r="S136" i="2"/>
  <c r="T136" i="2"/>
  <c r="P137" i="2"/>
  <c r="Q137" i="2"/>
  <c r="R137" i="2"/>
  <c r="S137" i="2"/>
  <c r="T137" i="2"/>
  <c r="P138" i="2"/>
  <c r="Q138" i="2"/>
  <c r="R138" i="2"/>
  <c r="S138" i="2"/>
  <c r="T138" i="2"/>
  <c r="P139" i="2"/>
  <c r="Q139" i="2"/>
  <c r="R139" i="2"/>
  <c r="S139" i="2"/>
  <c r="T139" i="2"/>
  <c r="P140" i="2"/>
  <c r="Q140" i="2"/>
  <c r="R140" i="2"/>
  <c r="S140" i="2"/>
  <c r="T140" i="2"/>
  <c r="P141" i="2"/>
  <c r="Q141" i="2"/>
  <c r="R141" i="2"/>
  <c r="S141" i="2"/>
  <c r="T141" i="2"/>
  <c r="P142" i="2"/>
  <c r="Q142" i="2"/>
  <c r="R142" i="2"/>
  <c r="S142" i="2"/>
  <c r="T142" i="2"/>
  <c r="P143" i="2"/>
  <c r="Q143" i="2"/>
  <c r="R143" i="2"/>
  <c r="S143" i="2"/>
  <c r="T143" i="2"/>
  <c r="P144" i="2"/>
  <c r="Q144" i="2"/>
  <c r="R144" i="2"/>
  <c r="S144" i="2"/>
  <c r="T144" i="2"/>
  <c r="P145" i="2"/>
  <c r="Q145" i="2"/>
  <c r="R145" i="2"/>
  <c r="S145" i="2"/>
  <c r="T145" i="2"/>
  <c r="P146" i="2"/>
  <c r="Q146" i="2"/>
  <c r="R146" i="2"/>
  <c r="S146" i="2"/>
  <c r="T146" i="2"/>
  <c r="P147" i="2"/>
  <c r="Q147" i="2"/>
  <c r="R147" i="2"/>
  <c r="S147" i="2"/>
  <c r="T147" i="2"/>
  <c r="P148" i="2"/>
  <c r="Q148" i="2"/>
  <c r="R148" i="2"/>
  <c r="S148" i="2"/>
  <c r="T148" i="2"/>
  <c r="P149" i="2"/>
  <c r="Q149" i="2"/>
  <c r="R149" i="2"/>
  <c r="S149" i="2"/>
  <c r="T149" i="2"/>
  <c r="P150" i="2"/>
  <c r="Q150" i="2"/>
  <c r="R150" i="2"/>
  <c r="S150" i="2"/>
  <c r="T150" i="2"/>
  <c r="P151" i="2"/>
  <c r="Q151" i="2"/>
  <c r="R151" i="2"/>
  <c r="S151" i="2"/>
  <c r="T151" i="2"/>
  <c r="P152" i="2"/>
  <c r="Q152" i="2"/>
  <c r="R152" i="2"/>
  <c r="S152" i="2"/>
  <c r="T152" i="2"/>
  <c r="P153" i="2"/>
  <c r="Q153" i="2"/>
  <c r="R153" i="2"/>
  <c r="S153" i="2"/>
  <c r="T153" i="2"/>
  <c r="P154" i="2"/>
  <c r="Q154" i="2"/>
  <c r="R154" i="2"/>
  <c r="S154" i="2"/>
  <c r="T154" i="2"/>
  <c r="P155" i="2"/>
  <c r="Q155" i="2"/>
  <c r="R155" i="2"/>
  <c r="S155" i="2"/>
  <c r="T155" i="2"/>
  <c r="P156" i="2"/>
  <c r="Q156" i="2"/>
  <c r="R156" i="2"/>
  <c r="S156" i="2"/>
  <c r="T156" i="2"/>
  <c r="P157" i="2"/>
  <c r="Q157" i="2"/>
  <c r="R157" i="2"/>
  <c r="S157" i="2"/>
  <c r="T157" i="2"/>
  <c r="P158" i="2"/>
  <c r="Q158" i="2"/>
  <c r="R158" i="2"/>
  <c r="S158" i="2"/>
  <c r="T158" i="2"/>
  <c r="P159" i="2"/>
  <c r="Q159" i="2"/>
  <c r="R159" i="2"/>
  <c r="S159" i="2"/>
  <c r="T159" i="2"/>
  <c r="P160" i="2"/>
  <c r="Q160" i="2"/>
  <c r="R160" i="2"/>
  <c r="S160" i="2"/>
  <c r="T160" i="2"/>
  <c r="P161" i="2"/>
  <c r="Q161" i="2"/>
  <c r="R161" i="2"/>
  <c r="S161" i="2"/>
  <c r="T161" i="2"/>
  <c r="P162" i="2"/>
  <c r="Q162" i="2"/>
  <c r="R162" i="2"/>
  <c r="S162" i="2"/>
  <c r="T162" i="2"/>
  <c r="P163" i="2"/>
  <c r="Q163" i="2"/>
  <c r="R163" i="2"/>
  <c r="S163" i="2"/>
  <c r="T163" i="2"/>
  <c r="P164" i="2"/>
  <c r="Q164" i="2"/>
  <c r="R164" i="2"/>
  <c r="S164" i="2"/>
  <c r="T164" i="2"/>
  <c r="P165" i="2"/>
  <c r="Q165" i="2"/>
  <c r="R165" i="2"/>
  <c r="S165" i="2"/>
  <c r="T165" i="2"/>
  <c r="P166" i="2"/>
  <c r="Q166" i="2"/>
  <c r="R166" i="2"/>
  <c r="S166" i="2"/>
  <c r="T166" i="2"/>
  <c r="P167" i="2"/>
  <c r="Q167" i="2"/>
  <c r="R167" i="2"/>
  <c r="S167" i="2"/>
  <c r="T167" i="2"/>
  <c r="P168" i="2"/>
  <c r="Q168" i="2"/>
  <c r="R168" i="2"/>
  <c r="S168" i="2"/>
  <c r="T168" i="2"/>
  <c r="P169" i="2"/>
  <c r="Q169" i="2"/>
  <c r="R169" i="2"/>
  <c r="S169" i="2"/>
  <c r="T169" i="2"/>
  <c r="P170" i="2"/>
  <c r="Q170" i="2"/>
  <c r="R170" i="2"/>
  <c r="S170" i="2"/>
  <c r="T170" i="2"/>
  <c r="P171" i="2"/>
  <c r="Q171" i="2"/>
  <c r="R171" i="2"/>
  <c r="S171" i="2"/>
  <c r="T171" i="2"/>
  <c r="P172" i="2"/>
  <c r="Q172" i="2"/>
  <c r="R172" i="2"/>
  <c r="S172" i="2"/>
  <c r="T172" i="2"/>
  <c r="P173" i="2"/>
  <c r="Q173" i="2"/>
  <c r="R173" i="2"/>
  <c r="S173" i="2"/>
  <c r="T173" i="2"/>
  <c r="P174" i="2"/>
  <c r="Q174" i="2"/>
  <c r="R174" i="2"/>
  <c r="S174" i="2"/>
  <c r="T174" i="2"/>
  <c r="P175" i="2"/>
  <c r="Q175" i="2"/>
  <c r="R175" i="2"/>
  <c r="S175" i="2"/>
  <c r="T175" i="2"/>
  <c r="P176" i="2"/>
  <c r="Q176" i="2"/>
  <c r="R176" i="2"/>
  <c r="S176" i="2"/>
  <c r="T176" i="2"/>
  <c r="P177" i="2"/>
  <c r="Q177" i="2"/>
  <c r="R177" i="2"/>
  <c r="S177" i="2"/>
  <c r="T177" i="2"/>
  <c r="P178" i="2"/>
  <c r="Q178" i="2"/>
  <c r="R178" i="2"/>
  <c r="S178" i="2"/>
  <c r="T178" i="2"/>
  <c r="P179" i="2"/>
  <c r="Q179" i="2"/>
  <c r="R179" i="2"/>
  <c r="S179" i="2"/>
  <c r="T179" i="2"/>
  <c r="P180" i="2"/>
  <c r="Q180" i="2"/>
  <c r="R180" i="2"/>
  <c r="S180" i="2"/>
  <c r="T180" i="2"/>
  <c r="P181" i="2"/>
  <c r="Q181" i="2"/>
  <c r="R181" i="2"/>
  <c r="S181" i="2"/>
  <c r="T181" i="2"/>
  <c r="P182" i="2"/>
  <c r="Q182" i="2"/>
  <c r="R182" i="2"/>
  <c r="S182" i="2"/>
  <c r="T182" i="2"/>
  <c r="P183" i="2"/>
  <c r="Q183" i="2"/>
  <c r="R183" i="2"/>
  <c r="S183" i="2"/>
  <c r="T183" i="2"/>
  <c r="P184" i="2"/>
  <c r="Q184" i="2"/>
  <c r="R184" i="2"/>
  <c r="S184" i="2"/>
  <c r="T184" i="2"/>
  <c r="P185" i="2"/>
  <c r="Q185" i="2"/>
  <c r="R185" i="2"/>
  <c r="S185" i="2"/>
  <c r="T185" i="2"/>
  <c r="P186" i="2"/>
  <c r="Q186" i="2"/>
  <c r="R186" i="2"/>
  <c r="S186" i="2"/>
  <c r="T186" i="2"/>
  <c r="P187" i="2"/>
  <c r="Q187" i="2"/>
  <c r="R187" i="2"/>
  <c r="S187" i="2"/>
  <c r="T187" i="2"/>
  <c r="P188" i="2"/>
  <c r="Q188" i="2"/>
  <c r="R188" i="2"/>
  <c r="S188" i="2"/>
  <c r="T188" i="2"/>
  <c r="P189" i="2"/>
  <c r="Q189" i="2"/>
  <c r="R189" i="2"/>
  <c r="S189" i="2"/>
  <c r="T189" i="2"/>
  <c r="P190" i="2"/>
  <c r="Q190" i="2"/>
  <c r="R190" i="2"/>
  <c r="S190" i="2"/>
  <c r="T190" i="2"/>
  <c r="P191" i="2"/>
  <c r="Q191" i="2"/>
  <c r="R191" i="2"/>
  <c r="S191" i="2"/>
  <c r="T191" i="2"/>
  <c r="P192" i="2"/>
  <c r="Q192" i="2"/>
  <c r="R192" i="2"/>
  <c r="S192" i="2"/>
  <c r="T192" i="2"/>
  <c r="P193" i="2"/>
  <c r="Q193" i="2"/>
  <c r="R193" i="2"/>
  <c r="S193" i="2"/>
  <c r="T193" i="2"/>
  <c r="P194" i="2"/>
  <c r="Q194" i="2"/>
  <c r="R194" i="2"/>
  <c r="S194" i="2"/>
  <c r="T194" i="2"/>
  <c r="P195" i="2"/>
  <c r="Q195" i="2"/>
  <c r="R195" i="2"/>
  <c r="S195" i="2"/>
  <c r="T195" i="2"/>
  <c r="P196" i="2"/>
  <c r="Q196" i="2"/>
  <c r="R196" i="2"/>
  <c r="S196" i="2"/>
  <c r="T196" i="2"/>
  <c r="P197" i="2"/>
  <c r="Q197" i="2"/>
  <c r="R197" i="2"/>
  <c r="S197" i="2"/>
  <c r="T197" i="2"/>
  <c r="P198" i="2"/>
  <c r="Q198" i="2"/>
  <c r="R198" i="2"/>
  <c r="S198" i="2"/>
  <c r="T198" i="2"/>
  <c r="P199" i="2"/>
  <c r="Q199" i="2"/>
  <c r="R199" i="2"/>
  <c r="S199" i="2"/>
  <c r="T199" i="2"/>
  <c r="P200" i="2"/>
  <c r="Q200" i="2"/>
  <c r="R200" i="2"/>
  <c r="S200" i="2"/>
  <c r="T200" i="2"/>
  <c r="P201" i="2"/>
  <c r="Q201" i="2"/>
  <c r="R201" i="2"/>
  <c r="S201" i="2"/>
  <c r="T201" i="2"/>
  <c r="P202" i="2"/>
  <c r="Q202" i="2"/>
  <c r="R202" i="2"/>
  <c r="S202" i="2"/>
  <c r="T202" i="2"/>
  <c r="P203" i="2"/>
  <c r="Q203" i="2"/>
  <c r="R203" i="2"/>
  <c r="S203" i="2"/>
  <c r="T203" i="2"/>
  <c r="P204" i="2"/>
  <c r="Q204" i="2"/>
  <c r="R204" i="2"/>
  <c r="S204" i="2"/>
  <c r="T204" i="2"/>
  <c r="P205" i="2"/>
  <c r="Q205" i="2"/>
  <c r="R205" i="2"/>
  <c r="S205" i="2"/>
  <c r="T205" i="2"/>
  <c r="P206" i="2"/>
  <c r="Q206" i="2"/>
  <c r="R206" i="2"/>
  <c r="S206" i="2"/>
  <c r="T206" i="2"/>
  <c r="P207" i="2"/>
  <c r="Q207" i="2"/>
  <c r="R207" i="2"/>
  <c r="S207" i="2"/>
  <c r="T207" i="2"/>
  <c r="P208" i="2"/>
  <c r="Q208" i="2"/>
  <c r="R208" i="2"/>
  <c r="S208" i="2"/>
  <c r="T208" i="2"/>
  <c r="P209" i="2"/>
  <c r="Q209" i="2"/>
  <c r="R209" i="2"/>
  <c r="S209" i="2"/>
  <c r="T209" i="2"/>
  <c r="P210" i="2"/>
  <c r="Q210" i="2"/>
  <c r="R210" i="2"/>
  <c r="S210" i="2"/>
  <c r="T210" i="2"/>
  <c r="P211" i="2"/>
  <c r="Q211" i="2"/>
  <c r="R211" i="2"/>
  <c r="S211" i="2"/>
  <c r="T211" i="2"/>
  <c r="P212" i="2"/>
  <c r="Q212" i="2"/>
  <c r="R212" i="2"/>
  <c r="S212" i="2"/>
  <c r="T212" i="2"/>
  <c r="P213" i="2"/>
  <c r="Q213" i="2"/>
  <c r="R213" i="2"/>
  <c r="S213" i="2"/>
  <c r="T213" i="2"/>
  <c r="P214" i="2"/>
  <c r="Q214" i="2"/>
  <c r="R214" i="2"/>
  <c r="S214" i="2"/>
  <c r="T214" i="2"/>
  <c r="P215" i="2"/>
  <c r="Q215" i="2"/>
  <c r="R215" i="2"/>
  <c r="S215" i="2"/>
  <c r="T215" i="2"/>
  <c r="P216" i="2"/>
  <c r="Q216" i="2"/>
  <c r="R216" i="2"/>
  <c r="S216" i="2"/>
  <c r="T216" i="2"/>
  <c r="P217" i="2"/>
  <c r="Q217" i="2"/>
  <c r="R217" i="2"/>
  <c r="S217" i="2"/>
  <c r="T217" i="2"/>
  <c r="P218" i="2"/>
  <c r="Q218" i="2"/>
  <c r="R218" i="2"/>
  <c r="S218" i="2"/>
  <c r="T218" i="2"/>
  <c r="P219" i="2"/>
  <c r="Q219" i="2"/>
  <c r="R219" i="2"/>
  <c r="S219" i="2"/>
  <c r="T219" i="2"/>
  <c r="P220" i="2"/>
  <c r="Q220" i="2"/>
  <c r="R220" i="2"/>
  <c r="S220" i="2"/>
  <c r="T220" i="2"/>
  <c r="P221" i="2"/>
  <c r="Q221" i="2"/>
  <c r="R221" i="2"/>
  <c r="S221" i="2"/>
  <c r="T221" i="2"/>
  <c r="P222" i="2"/>
  <c r="Q222" i="2"/>
  <c r="R222" i="2"/>
  <c r="S222" i="2"/>
  <c r="T222" i="2"/>
  <c r="P223" i="2"/>
  <c r="Q223" i="2"/>
  <c r="R223" i="2"/>
  <c r="S223" i="2"/>
  <c r="T223" i="2"/>
  <c r="P224" i="2"/>
  <c r="Q224" i="2"/>
  <c r="R224" i="2"/>
  <c r="S224" i="2"/>
  <c r="T224" i="2"/>
  <c r="P225" i="2"/>
  <c r="Q225" i="2"/>
  <c r="R225" i="2"/>
  <c r="S225" i="2"/>
  <c r="T225" i="2"/>
  <c r="P226" i="2"/>
  <c r="Q226" i="2"/>
  <c r="R226" i="2"/>
  <c r="S226" i="2"/>
  <c r="T226" i="2"/>
  <c r="P227" i="2"/>
  <c r="Q227" i="2"/>
  <c r="R227" i="2"/>
  <c r="S227" i="2"/>
  <c r="T227" i="2"/>
  <c r="P228" i="2"/>
  <c r="Q228" i="2"/>
  <c r="R228" i="2"/>
  <c r="S228" i="2"/>
  <c r="T228" i="2"/>
  <c r="P229" i="2"/>
  <c r="Q229" i="2"/>
  <c r="R229" i="2"/>
  <c r="S229" i="2"/>
  <c r="T229" i="2"/>
  <c r="P230" i="2"/>
  <c r="Q230" i="2"/>
  <c r="R230" i="2"/>
  <c r="S230" i="2"/>
  <c r="T230" i="2"/>
  <c r="P231" i="2"/>
  <c r="Q231" i="2"/>
  <c r="R231" i="2"/>
  <c r="S231" i="2"/>
  <c r="T231" i="2"/>
  <c r="P232" i="2"/>
  <c r="Q232" i="2"/>
  <c r="R232" i="2"/>
  <c r="S232" i="2"/>
  <c r="T232" i="2"/>
  <c r="P233" i="2"/>
  <c r="Q233" i="2"/>
  <c r="R233" i="2"/>
  <c r="S233" i="2"/>
  <c r="T233" i="2"/>
  <c r="P234" i="2"/>
  <c r="Q234" i="2"/>
  <c r="R234" i="2"/>
  <c r="S234" i="2"/>
  <c r="T234" i="2"/>
  <c r="P235" i="2"/>
  <c r="Q235" i="2"/>
  <c r="R235" i="2"/>
  <c r="S235" i="2"/>
  <c r="T235" i="2"/>
  <c r="P236" i="2"/>
  <c r="Q236" i="2"/>
  <c r="R236" i="2"/>
  <c r="S236" i="2"/>
  <c r="T236" i="2"/>
  <c r="P237" i="2"/>
  <c r="Q237" i="2"/>
  <c r="R237" i="2"/>
  <c r="S237" i="2"/>
  <c r="T237" i="2"/>
  <c r="P238" i="2"/>
  <c r="Q238" i="2"/>
  <c r="R238" i="2"/>
  <c r="S238" i="2"/>
  <c r="T238" i="2"/>
  <c r="P239" i="2"/>
  <c r="Q239" i="2"/>
  <c r="R239" i="2"/>
  <c r="S239" i="2"/>
  <c r="T239" i="2"/>
  <c r="P240" i="2"/>
  <c r="Q240" i="2"/>
  <c r="R240" i="2"/>
  <c r="S240" i="2"/>
  <c r="T240" i="2"/>
  <c r="P241" i="2"/>
  <c r="Q241" i="2"/>
  <c r="R241" i="2"/>
  <c r="S241" i="2"/>
  <c r="T241" i="2"/>
  <c r="P242" i="2"/>
  <c r="Q242" i="2"/>
  <c r="R242" i="2"/>
  <c r="S242" i="2"/>
  <c r="T242" i="2"/>
  <c r="P243" i="2"/>
  <c r="Q243" i="2"/>
  <c r="R243" i="2"/>
  <c r="S243" i="2"/>
  <c r="T243" i="2"/>
  <c r="P244" i="2"/>
  <c r="Q244" i="2"/>
  <c r="R244" i="2"/>
  <c r="S244" i="2"/>
  <c r="T244" i="2"/>
  <c r="P245" i="2"/>
  <c r="Q245" i="2"/>
  <c r="R245" i="2"/>
  <c r="S245" i="2"/>
  <c r="T245" i="2"/>
  <c r="P246" i="2"/>
  <c r="Q246" i="2"/>
  <c r="R246" i="2"/>
  <c r="S246" i="2"/>
  <c r="T246" i="2"/>
  <c r="P247" i="2"/>
  <c r="Q247" i="2"/>
  <c r="R247" i="2"/>
  <c r="S247" i="2"/>
  <c r="T247" i="2"/>
  <c r="P248" i="2"/>
  <c r="Q248" i="2"/>
  <c r="R248" i="2"/>
  <c r="S248" i="2"/>
  <c r="T248" i="2"/>
  <c r="P249" i="2"/>
  <c r="Q249" i="2"/>
  <c r="R249" i="2"/>
  <c r="S249" i="2"/>
  <c r="T249" i="2"/>
  <c r="P250" i="2"/>
  <c r="Q250" i="2"/>
  <c r="R250" i="2"/>
  <c r="S250" i="2"/>
  <c r="T250" i="2"/>
  <c r="P251" i="2"/>
  <c r="Q251" i="2"/>
  <c r="R251" i="2"/>
  <c r="S251" i="2"/>
  <c r="T251" i="2"/>
  <c r="P252" i="2"/>
  <c r="Q252" i="2"/>
  <c r="R252" i="2"/>
  <c r="S252" i="2"/>
  <c r="T252" i="2"/>
  <c r="P253" i="2"/>
  <c r="Q253" i="2"/>
  <c r="R253" i="2"/>
  <c r="S253" i="2"/>
  <c r="T253" i="2"/>
  <c r="P254" i="2"/>
  <c r="Q254" i="2"/>
  <c r="R254" i="2"/>
  <c r="S254" i="2"/>
  <c r="T254" i="2"/>
  <c r="P255" i="2"/>
  <c r="Q255" i="2"/>
  <c r="R255" i="2"/>
  <c r="S255" i="2"/>
  <c r="T255" i="2"/>
  <c r="P256" i="2"/>
  <c r="Q256" i="2"/>
  <c r="R256" i="2"/>
  <c r="S256" i="2"/>
  <c r="T256" i="2"/>
  <c r="P257" i="2"/>
  <c r="Q257" i="2"/>
  <c r="R257" i="2"/>
  <c r="S257" i="2"/>
  <c r="T257" i="2"/>
  <c r="P258" i="2"/>
  <c r="Q258" i="2"/>
  <c r="R258" i="2"/>
  <c r="S258" i="2"/>
  <c r="T258" i="2"/>
  <c r="P259" i="2"/>
  <c r="Q259" i="2"/>
  <c r="R259" i="2"/>
  <c r="S259" i="2"/>
  <c r="T259" i="2"/>
  <c r="P260" i="2"/>
  <c r="Q260" i="2"/>
  <c r="R260" i="2"/>
  <c r="S260" i="2"/>
  <c r="T260" i="2"/>
  <c r="P261" i="2"/>
  <c r="Q261" i="2"/>
  <c r="R261" i="2"/>
  <c r="S261" i="2"/>
  <c r="T261" i="2"/>
  <c r="P262" i="2"/>
  <c r="Q262" i="2"/>
  <c r="R262" i="2"/>
  <c r="S262" i="2"/>
  <c r="T262" i="2"/>
  <c r="P263" i="2"/>
  <c r="Q263" i="2"/>
  <c r="R263" i="2"/>
  <c r="S263" i="2"/>
  <c r="T263" i="2"/>
  <c r="P264" i="2"/>
  <c r="Q264" i="2"/>
  <c r="R264" i="2"/>
  <c r="S264" i="2"/>
  <c r="T264" i="2"/>
  <c r="P265" i="2"/>
  <c r="Q265" i="2"/>
  <c r="R265" i="2"/>
  <c r="S265" i="2"/>
  <c r="T265" i="2"/>
  <c r="P266" i="2"/>
  <c r="Q266" i="2"/>
  <c r="R266" i="2"/>
  <c r="S266" i="2"/>
  <c r="T266" i="2"/>
  <c r="P267" i="2"/>
  <c r="Q267" i="2"/>
  <c r="R267" i="2"/>
  <c r="S267" i="2"/>
  <c r="T267" i="2"/>
  <c r="P268" i="2"/>
  <c r="Q268" i="2"/>
  <c r="R268" i="2"/>
  <c r="S268" i="2"/>
  <c r="T268" i="2"/>
  <c r="P269" i="2"/>
  <c r="Q269" i="2"/>
  <c r="R269" i="2"/>
  <c r="S269" i="2"/>
  <c r="T269" i="2"/>
  <c r="P270" i="2"/>
  <c r="Q270" i="2"/>
  <c r="R270" i="2"/>
  <c r="S270" i="2"/>
  <c r="T270" i="2"/>
  <c r="P271" i="2"/>
  <c r="Q271" i="2"/>
  <c r="R271" i="2"/>
  <c r="S271" i="2"/>
  <c r="T271" i="2"/>
  <c r="P272" i="2"/>
  <c r="Q272" i="2"/>
  <c r="R272" i="2"/>
  <c r="S272" i="2"/>
  <c r="T272" i="2"/>
  <c r="P273" i="2"/>
  <c r="Q273" i="2"/>
  <c r="R273" i="2"/>
  <c r="S273" i="2"/>
  <c r="T273" i="2"/>
  <c r="P274" i="2"/>
  <c r="Q274" i="2"/>
  <c r="R274" i="2"/>
  <c r="S274" i="2"/>
  <c r="T274" i="2"/>
  <c r="P275" i="2"/>
  <c r="Q275" i="2"/>
  <c r="R275" i="2"/>
  <c r="S275" i="2"/>
  <c r="T275" i="2"/>
  <c r="P276" i="2"/>
  <c r="Q276" i="2"/>
  <c r="R276" i="2"/>
  <c r="S276" i="2"/>
  <c r="T276" i="2"/>
  <c r="P277" i="2"/>
  <c r="Q277" i="2"/>
  <c r="R277" i="2"/>
  <c r="S277" i="2"/>
  <c r="T277" i="2"/>
  <c r="P278" i="2"/>
  <c r="Q278" i="2"/>
  <c r="R278" i="2"/>
  <c r="S278" i="2"/>
  <c r="T278" i="2"/>
  <c r="P279" i="2"/>
  <c r="Q279" i="2"/>
  <c r="R279" i="2"/>
  <c r="S279" i="2"/>
  <c r="T279" i="2"/>
  <c r="P280" i="2"/>
  <c r="Q280" i="2"/>
  <c r="R280" i="2"/>
  <c r="S280" i="2"/>
  <c r="T280" i="2"/>
  <c r="P281" i="2"/>
  <c r="Q281" i="2"/>
  <c r="R281" i="2"/>
  <c r="S281" i="2"/>
  <c r="T281" i="2"/>
  <c r="P282" i="2"/>
  <c r="Q282" i="2"/>
  <c r="R282" i="2"/>
  <c r="S282" i="2"/>
  <c r="T282" i="2"/>
  <c r="P283" i="2"/>
  <c r="Q283" i="2"/>
  <c r="R283" i="2"/>
  <c r="S283" i="2"/>
  <c r="T283" i="2"/>
  <c r="P284" i="2"/>
  <c r="Q284" i="2"/>
  <c r="R284" i="2"/>
  <c r="S284" i="2"/>
  <c r="T284" i="2"/>
  <c r="P285" i="2"/>
  <c r="Q285" i="2"/>
  <c r="R285" i="2"/>
  <c r="S285" i="2"/>
  <c r="T285" i="2"/>
  <c r="P286" i="2"/>
  <c r="Q286" i="2"/>
  <c r="R286" i="2"/>
  <c r="S286" i="2"/>
  <c r="T286" i="2"/>
  <c r="P287" i="2"/>
  <c r="Q287" i="2"/>
  <c r="R287" i="2"/>
  <c r="S287" i="2"/>
  <c r="T287" i="2"/>
  <c r="P288" i="2"/>
  <c r="Q288" i="2"/>
  <c r="R288" i="2"/>
  <c r="S288" i="2"/>
  <c r="T288" i="2"/>
  <c r="P289" i="2"/>
  <c r="Q289" i="2"/>
  <c r="R289" i="2"/>
  <c r="S289" i="2"/>
  <c r="T289" i="2"/>
  <c r="P290" i="2"/>
  <c r="Q290" i="2"/>
  <c r="R290" i="2"/>
  <c r="S290" i="2"/>
  <c r="T290" i="2"/>
  <c r="P291" i="2"/>
  <c r="Q291" i="2"/>
  <c r="R291" i="2"/>
  <c r="S291" i="2"/>
  <c r="T291" i="2"/>
  <c r="P292" i="2"/>
  <c r="Q292" i="2"/>
  <c r="R292" i="2"/>
  <c r="S292" i="2"/>
  <c r="T292" i="2"/>
  <c r="P293" i="2"/>
  <c r="Q293" i="2"/>
  <c r="R293" i="2"/>
  <c r="S293" i="2"/>
  <c r="T293" i="2"/>
  <c r="P294" i="2"/>
  <c r="Q294" i="2"/>
  <c r="R294" i="2"/>
  <c r="S294" i="2"/>
  <c r="T294" i="2"/>
  <c r="P295" i="2"/>
  <c r="Q295" i="2"/>
  <c r="R295" i="2"/>
  <c r="S295" i="2"/>
  <c r="T295" i="2"/>
  <c r="P296" i="2"/>
  <c r="Q296" i="2"/>
  <c r="R296" i="2"/>
  <c r="S296" i="2"/>
  <c r="T296" i="2"/>
  <c r="P297" i="2"/>
  <c r="Q297" i="2"/>
  <c r="R297" i="2"/>
  <c r="S297" i="2"/>
  <c r="T297" i="2"/>
  <c r="P298" i="2"/>
  <c r="Q298" i="2"/>
  <c r="R298" i="2"/>
  <c r="S298" i="2"/>
  <c r="T298" i="2"/>
  <c r="P299" i="2"/>
  <c r="Q299" i="2"/>
  <c r="R299" i="2"/>
  <c r="S299" i="2"/>
  <c r="T299" i="2"/>
  <c r="P300" i="2"/>
  <c r="Q300" i="2"/>
  <c r="R300" i="2"/>
  <c r="S300" i="2"/>
  <c r="T300" i="2"/>
  <c r="P301" i="2"/>
  <c r="Q301" i="2"/>
  <c r="R301" i="2"/>
  <c r="S301" i="2"/>
  <c r="T301" i="2"/>
  <c r="P302" i="2"/>
  <c r="Q302" i="2"/>
  <c r="R302" i="2"/>
  <c r="S302" i="2"/>
  <c r="T302" i="2"/>
  <c r="P303" i="2"/>
  <c r="Q303" i="2"/>
  <c r="R303" i="2"/>
  <c r="S303" i="2"/>
  <c r="T303" i="2"/>
  <c r="P304" i="2"/>
  <c r="Q304" i="2"/>
  <c r="R304" i="2"/>
  <c r="S304" i="2"/>
  <c r="T304" i="2"/>
  <c r="P305" i="2"/>
  <c r="Q305" i="2"/>
  <c r="R305" i="2"/>
  <c r="S305" i="2"/>
  <c r="T305" i="2"/>
  <c r="P306" i="2"/>
  <c r="Q306" i="2"/>
  <c r="R306" i="2"/>
  <c r="S306" i="2"/>
  <c r="T306" i="2"/>
  <c r="P307" i="2"/>
  <c r="Q307" i="2"/>
  <c r="R307" i="2"/>
  <c r="S307" i="2"/>
  <c r="T307" i="2"/>
  <c r="P308" i="2"/>
  <c r="Q308" i="2"/>
  <c r="R308" i="2"/>
  <c r="S308" i="2"/>
  <c r="T308" i="2"/>
  <c r="P309" i="2"/>
  <c r="Q309" i="2"/>
  <c r="R309" i="2"/>
  <c r="S309" i="2"/>
  <c r="T309" i="2"/>
  <c r="P310" i="2"/>
  <c r="Q310" i="2"/>
  <c r="R310" i="2"/>
  <c r="S310" i="2"/>
  <c r="T310" i="2"/>
  <c r="P311" i="2"/>
  <c r="Q311" i="2"/>
  <c r="R311" i="2"/>
  <c r="S311" i="2"/>
  <c r="T311" i="2"/>
  <c r="P312" i="2"/>
  <c r="Q312" i="2"/>
  <c r="R312" i="2"/>
  <c r="S312" i="2"/>
  <c r="T312" i="2"/>
  <c r="P313" i="2"/>
  <c r="Q313" i="2"/>
  <c r="R313" i="2"/>
  <c r="S313" i="2"/>
  <c r="T313" i="2"/>
  <c r="P314" i="2"/>
  <c r="Q314" i="2"/>
  <c r="R314" i="2"/>
  <c r="S314" i="2"/>
  <c r="T314" i="2"/>
  <c r="P315" i="2"/>
  <c r="Q315" i="2"/>
  <c r="R315" i="2"/>
  <c r="S315" i="2"/>
  <c r="T315" i="2"/>
  <c r="P316" i="2"/>
  <c r="Q316" i="2"/>
  <c r="R316" i="2"/>
  <c r="S316" i="2"/>
  <c r="T316" i="2"/>
  <c r="P317" i="2"/>
  <c r="Q317" i="2"/>
  <c r="R317" i="2"/>
  <c r="S317" i="2"/>
  <c r="T317" i="2"/>
  <c r="P318" i="2"/>
  <c r="Q318" i="2"/>
  <c r="R318" i="2"/>
  <c r="S318" i="2"/>
  <c r="T318" i="2"/>
  <c r="P319" i="2"/>
  <c r="Q319" i="2"/>
  <c r="R319" i="2"/>
  <c r="S319" i="2"/>
  <c r="T319" i="2"/>
  <c r="P320" i="2"/>
  <c r="Q320" i="2"/>
  <c r="R320" i="2"/>
  <c r="S320" i="2"/>
  <c r="T320" i="2"/>
  <c r="P321" i="2"/>
  <c r="Q321" i="2"/>
  <c r="R321" i="2"/>
  <c r="S321" i="2"/>
  <c r="T321" i="2"/>
  <c r="P322" i="2"/>
  <c r="Q322" i="2"/>
  <c r="R322" i="2"/>
  <c r="S322" i="2"/>
  <c r="T322" i="2"/>
  <c r="P323" i="2"/>
  <c r="Q323" i="2"/>
  <c r="R323" i="2"/>
  <c r="S323" i="2"/>
  <c r="T323" i="2"/>
  <c r="P324" i="2"/>
  <c r="Q324" i="2"/>
  <c r="R324" i="2"/>
  <c r="S324" i="2"/>
  <c r="T324" i="2"/>
  <c r="P325" i="2"/>
  <c r="Q325" i="2"/>
  <c r="R325" i="2"/>
  <c r="S325" i="2"/>
  <c r="T325" i="2"/>
  <c r="P326" i="2"/>
  <c r="Q326" i="2"/>
  <c r="R326" i="2"/>
  <c r="S326" i="2"/>
  <c r="T326" i="2"/>
  <c r="P327" i="2"/>
  <c r="Q327" i="2"/>
  <c r="R327" i="2"/>
  <c r="S327" i="2"/>
  <c r="T327" i="2"/>
  <c r="P328" i="2"/>
  <c r="Q328" i="2"/>
  <c r="R328" i="2"/>
  <c r="S328" i="2"/>
  <c r="T328" i="2"/>
  <c r="P329" i="2"/>
  <c r="Q329" i="2"/>
  <c r="R329" i="2"/>
  <c r="S329" i="2"/>
  <c r="T329" i="2"/>
  <c r="P330" i="2"/>
  <c r="Q330" i="2"/>
  <c r="R330" i="2"/>
  <c r="S330" i="2"/>
  <c r="T330" i="2"/>
  <c r="P331" i="2"/>
  <c r="Q331" i="2"/>
  <c r="R331" i="2"/>
  <c r="S331" i="2"/>
  <c r="T331" i="2"/>
  <c r="P332" i="2"/>
  <c r="Q332" i="2"/>
  <c r="R332" i="2"/>
  <c r="S332" i="2"/>
  <c r="T332" i="2"/>
  <c r="P333" i="2"/>
  <c r="Q333" i="2"/>
  <c r="R333" i="2"/>
  <c r="S333" i="2"/>
  <c r="T333" i="2"/>
  <c r="P334" i="2"/>
  <c r="Q334" i="2"/>
  <c r="R334" i="2"/>
  <c r="S334" i="2"/>
  <c r="T334" i="2"/>
  <c r="P335" i="2"/>
  <c r="Q335" i="2"/>
  <c r="R335" i="2"/>
  <c r="S335" i="2"/>
  <c r="T335" i="2"/>
  <c r="P336" i="2"/>
  <c r="Q336" i="2"/>
  <c r="R336" i="2"/>
  <c r="S336" i="2"/>
  <c r="T336" i="2"/>
  <c r="P337" i="2"/>
  <c r="Q337" i="2"/>
  <c r="R337" i="2"/>
  <c r="S337" i="2"/>
  <c r="T337" i="2"/>
  <c r="P338" i="2"/>
  <c r="Q338" i="2"/>
  <c r="R338" i="2"/>
  <c r="S338" i="2"/>
  <c r="T338" i="2"/>
  <c r="P339" i="2"/>
  <c r="Q339" i="2"/>
  <c r="R339" i="2"/>
  <c r="S339" i="2"/>
  <c r="T339" i="2"/>
  <c r="P340" i="2"/>
  <c r="Q340" i="2"/>
  <c r="R340" i="2"/>
  <c r="S340" i="2"/>
  <c r="T340" i="2"/>
  <c r="P341" i="2"/>
  <c r="Q341" i="2"/>
  <c r="R341" i="2"/>
  <c r="S341" i="2"/>
  <c r="T341" i="2"/>
  <c r="P342" i="2"/>
  <c r="Q342" i="2"/>
  <c r="R342" i="2"/>
  <c r="S342" i="2"/>
  <c r="T342" i="2"/>
  <c r="P343" i="2"/>
  <c r="Q343" i="2"/>
  <c r="R343" i="2"/>
  <c r="S343" i="2"/>
  <c r="T343" i="2"/>
  <c r="P344" i="2"/>
  <c r="Q344" i="2"/>
  <c r="R344" i="2"/>
  <c r="S344" i="2"/>
  <c r="T344" i="2"/>
  <c r="P345" i="2"/>
  <c r="Q345" i="2"/>
  <c r="R345" i="2"/>
  <c r="S345" i="2"/>
  <c r="T345" i="2"/>
  <c r="P346" i="2"/>
  <c r="Q346" i="2"/>
  <c r="R346" i="2"/>
  <c r="S346" i="2"/>
  <c r="T346" i="2"/>
  <c r="P347" i="2"/>
  <c r="Q347" i="2"/>
  <c r="R347" i="2"/>
  <c r="S347" i="2"/>
  <c r="T347" i="2"/>
  <c r="P348" i="2"/>
  <c r="Q348" i="2"/>
  <c r="R348" i="2"/>
  <c r="S348" i="2"/>
  <c r="T348" i="2"/>
  <c r="P349" i="2"/>
  <c r="Q349" i="2"/>
  <c r="R349" i="2"/>
  <c r="S349" i="2"/>
  <c r="T349" i="2"/>
  <c r="P350" i="2"/>
  <c r="Q350" i="2"/>
  <c r="R350" i="2"/>
  <c r="S350" i="2"/>
  <c r="T350" i="2"/>
  <c r="P351" i="2"/>
  <c r="Q351" i="2"/>
  <c r="R351" i="2"/>
  <c r="S351" i="2"/>
  <c r="T351" i="2"/>
  <c r="P352" i="2"/>
  <c r="Q352" i="2"/>
  <c r="R352" i="2"/>
  <c r="S352" i="2"/>
  <c r="T352" i="2"/>
  <c r="P353" i="2"/>
  <c r="Q353" i="2"/>
  <c r="R353" i="2"/>
  <c r="S353" i="2"/>
  <c r="T353" i="2"/>
  <c r="P354" i="2"/>
  <c r="Q354" i="2"/>
  <c r="R354" i="2"/>
  <c r="S354" i="2"/>
  <c r="T354" i="2"/>
  <c r="P355" i="2"/>
  <c r="Q355" i="2"/>
  <c r="R355" i="2"/>
  <c r="S355" i="2"/>
  <c r="T355" i="2"/>
  <c r="P356" i="2"/>
  <c r="Q356" i="2"/>
  <c r="R356" i="2"/>
  <c r="S356" i="2"/>
  <c r="T356" i="2"/>
  <c r="P357" i="2"/>
  <c r="Q357" i="2"/>
  <c r="R357" i="2"/>
  <c r="S357" i="2"/>
  <c r="T357" i="2"/>
  <c r="P358" i="2"/>
  <c r="Q358" i="2"/>
  <c r="R358" i="2"/>
  <c r="S358" i="2"/>
  <c r="T358" i="2"/>
  <c r="P359" i="2"/>
  <c r="Q359" i="2"/>
  <c r="R359" i="2"/>
  <c r="S359" i="2"/>
  <c r="T359" i="2"/>
  <c r="P360" i="2"/>
  <c r="Q360" i="2"/>
  <c r="R360" i="2"/>
  <c r="S360" i="2"/>
  <c r="T360" i="2"/>
  <c r="P361" i="2"/>
  <c r="Q361" i="2"/>
  <c r="R361" i="2"/>
  <c r="S361" i="2"/>
  <c r="T361" i="2"/>
  <c r="P362" i="2"/>
  <c r="Q362" i="2"/>
  <c r="R362" i="2"/>
  <c r="S362" i="2"/>
  <c r="T362" i="2"/>
  <c r="P363" i="2"/>
  <c r="Q363" i="2"/>
  <c r="R363" i="2"/>
  <c r="S363" i="2"/>
  <c r="T363" i="2"/>
  <c r="P364" i="2"/>
  <c r="Q364" i="2"/>
  <c r="R364" i="2"/>
  <c r="S364" i="2"/>
  <c r="T364" i="2"/>
  <c r="P365" i="2"/>
  <c r="Q365" i="2"/>
  <c r="R365" i="2"/>
  <c r="S365" i="2"/>
  <c r="T365" i="2"/>
  <c r="P366" i="2"/>
  <c r="Q366" i="2"/>
  <c r="R366" i="2"/>
  <c r="S366" i="2"/>
  <c r="T366" i="2"/>
  <c r="P367" i="2"/>
  <c r="Q367" i="2"/>
  <c r="R367" i="2"/>
  <c r="S367" i="2"/>
  <c r="T367" i="2"/>
  <c r="P368" i="2"/>
  <c r="Q368" i="2"/>
  <c r="R368" i="2"/>
  <c r="S368" i="2"/>
  <c r="T368" i="2"/>
  <c r="P369" i="2"/>
  <c r="Q369" i="2"/>
  <c r="R369" i="2"/>
  <c r="S369" i="2"/>
  <c r="T369" i="2"/>
  <c r="P370" i="2"/>
  <c r="Q370" i="2"/>
  <c r="R370" i="2"/>
  <c r="S370" i="2"/>
  <c r="T370" i="2"/>
  <c r="P371" i="2"/>
  <c r="Q371" i="2"/>
  <c r="R371" i="2"/>
  <c r="S371" i="2"/>
  <c r="T371" i="2"/>
  <c r="P372" i="2"/>
  <c r="Q372" i="2"/>
  <c r="R372" i="2"/>
  <c r="S372" i="2"/>
  <c r="T372" i="2"/>
  <c r="P373" i="2"/>
  <c r="Q373" i="2"/>
  <c r="R373" i="2"/>
  <c r="S373" i="2"/>
  <c r="T373" i="2"/>
  <c r="P374" i="2"/>
  <c r="Q374" i="2"/>
  <c r="R374" i="2"/>
  <c r="S374" i="2"/>
  <c r="T374" i="2"/>
  <c r="P375" i="2"/>
  <c r="Q375" i="2"/>
  <c r="R375" i="2"/>
  <c r="S375" i="2"/>
  <c r="T375" i="2"/>
  <c r="P376" i="2"/>
  <c r="Q376" i="2"/>
  <c r="R376" i="2"/>
  <c r="S376" i="2"/>
  <c r="T376" i="2"/>
  <c r="P377" i="2"/>
  <c r="Q377" i="2"/>
  <c r="R377" i="2"/>
  <c r="S377" i="2"/>
  <c r="T377" i="2"/>
  <c r="P378" i="2"/>
  <c r="Q378" i="2"/>
  <c r="R378" i="2"/>
  <c r="S378" i="2"/>
  <c r="T378" i="2"/>
  <c r="P379" i="2"/>
  <c r="Q379" i="2"/>
  <c r="R379" i="2"/>
  <c r="S379" i="2"/>
  <c r="T379" i="2"/>
  <c r="P380" i="2"/>
  <c r="Q380" i="2"/>
  <c r="R380" i="2"/>
  <c r="S380" i="2"/>
  <c r="T380" i="2"/>
  <c r="P381" i="2"/>
  <c r="Q381" i="2"/>
  <c r="R381" i="2"/>
  <c r="S381" i="2"/>
  <c r="T381" i="2"/>
  <c r="P382" i="2"/>
  <c r="Q382" i="2"/>
  <c r="R382" i="2"/>
  <c r="S382" i="2"/>
  <c r="T382" i="2"/>
  <c r="P383" i="2"/>
  <c r="Q383" i="2"/>
  <c r="R383" i="2"/>
  <c r="S383" i="2"/>
  <c r="T383" i="2"/>
  <c r="P384" i="2"/>
  <c r="Q384" i="2"/>
  <c r="R384" i="2"/>
  <c r="S384" i="2"/>
  <c r="T384" i="2"/>
  <c r="P385" i="2"/>
  <c r="Q385" i="2"/>
  <c r="R385" i="2"/>
  <c r="S385" i="2"/>
  <c r="T385" i="2"/>
  <c r="P386" i="2"/>
  <c r="Q386" i="2"/>
  <c r="R386" i="2"/>
  <c r="S386" i="2"/>
  <c r="T386" i="2"/>
  <c r="P387" i="2"/>
  <c r="Q387" i="2"/>
  <c r="R387" i="2"/>
  <c r="S387" i="2"/>
  <c r="T387" i="2"/>
  <c r="P388" i="2"/>
  <c r="Q388" i="2"/>
  <c r="R388" i="2"/>
  <c r="S388" i="2"/>
  <c r="T388" i="2"/>
  <c r="P389" i="2"/>
  <c r="Q389" i="2"/>
  <c r="R389" i="2"/>
  <c r="S389" i="2"/>
  <c r="T389" i="2"/>
  <c r="P390" i="2"/>
  <c r="Q390" i="2"/>
  <c r="R390" i="2"/>
  <c r="S390" i="2"/>
  <c r="T390" i="2"/>
  <c r="P391" i="2"/>
  <c r="Q391" i="2"/>
  <c r="R391" i="2"/>
  <c r="S391" i="2"/>
  <c r="T391" i="2"/>
  <c r="P392" i="2"/>
  <c r="Q392" i="2"/>
  <c r="R392" i="2"/>
  <c r="S392" i="2"/>
  <c r="T392" i="2"/>
  <c r="P393" i="2"/>
  <c r="Q393" i="2"/>
  <c r="R393" i="2"/>
  <c r="S393" i="2"/>
  <c r="T393" i="2"/>
  <c r="P394" i="2"/>
  <c r="Q394" i="2"/>
  <c r="R394" i="2"/>
  <c r="S394" i="2"/>
  <c r="T394" i="2"/>
  <c r="P395" i="2"/>
  <c r="Q395" i="2"/>
  <c r="R395" i="2"/>
  <c r="S395" i="2"/>
  <c r="T395" i="2"/>
  <c r="P396" i="2"/>
  <c r="Q396" i="2"/>
  <c r="R396" i="2"/>
  <c r="S396" i="2"/>
  <c r="T396" i="2"/>
  <c r="P397" i="2"/>
  <c r="Q397" i="2"/>
  <c r="R397" i="2"/>
  <c r="S397" i="2"/>
  <c r="T397" i="2"/>
  <c r="P398" i="2"/>
  <c r="Q398" i="2"/>
  <c r="R398" i="2"/>
  <c r="S398" i="2"/>
  <c r="T398" i="2"/>
  <c r="P399" i="2"/>
  <c r="Q399" i="2"/>
  <c r="R399" i="2"/>
  <c r="S399" i="2"/>
  <c r="T399" i="2"/>
  <c r="P400" i="2"/>
  <c r="Q400" i="2"/>
  <c r="R400" i="2"/>
  <c r="S400" i="2"/>
  <c r="T400" i="2"/>
  <c r="P401" i="2"/>
  <c r="Q401" i="2"/>
  <c r="R401" i="2"/>
  <c r="S401" i="2"/>
  <c r="T401" i="2"/>
  <c r="P402" i="2"/>
  <c r="Q402" i="2"/>
  <c r="R402" i="2"/>
  <c r="S402" i="2"/>
  <c r="T402" i="2"/>
  <c r="P403" i="2"/>
  <c r="Q403" i="2"/>
  <c r="R403" i="2"/>
  <c r="S403" i="2"/>
  <c r="T403" i="2"/>
  <c r="P404" i="2"/>
  <c r="Q404" i="2"/>
  <c r="R404" i="2"/>
  <c r="S404" i="2"/>
  <c r="T404" i="2"/>
  <c r="P405" i="2"/>
  <c r="Q405" i="2"/>
  <c r="R405" i="2"/>
  <c r="S405" i="2"/>
  <c r="T405" i="2"/>
  <c r="P406" i="2"/>
  <c r="Q406" i="2"/>
  <c r="R406" i="2"/>
  <c r="S406" i="2"/>
  <c r="T406" i="2"/>
  <c r="P407" i="2"/>
  <c r="Q407" i="2"/>
  <c r="R407" i="2"/>
  <c r="S407" i="2"/>
  <c r="T407" i="2"/>
  <c r="P408" i="2"/>
  <c r="Q408" i="2"/>
  <c r="R408" i="2"/>
  <c r="S408" i="2"/>
  <c r="T408" i="2"/>
  <c r="P409" i="2"/>
  <c r="Q409" i="2"/>
  <c r="R409" i="2"/>
  <c r="S409" i="2"/>
  <c r="T409" i="2"/>
  <c r="P410" i="2"/>
  <c r="Q410" i="2"/>
  <c r="R410" i="2"/>
  <c r="S410" i="2"/>
  <c r="T410" i="2"/>
  <c r="P411" i="2"/>
  <c r="Q411" i="2"/>
  <c r="R411" i="2"/>
  <c r="S411" i="2"/>
  <c r="T411" i="2"/>
  <c r="P412" i="2"/>
  <c r="Q412" i="2"/>
  <c r="R412" i="2"/>
  <c r="S412" i="2"/>
  <c r="T412" i="2"/>
  <c r="P413" i="2"/>
  <c r="Q413" i="2"/>
  <c r="R413" i="2"/>
  <c r="S413" i="2"/>
  <c r="T413" i="2"/>
  <c r="P414" i="2"/>
  <c r="Q414" i="2"/>
  <c r="R414" i="2"/>
  <c r="S414" i="2"/>
  <c r="T414" i="2"/>
  <c r="P415" i="2"/>
  <c r="Q415" i="2"/>
  <c r="R415" i="2"/>
  <c r="S415" i="2"/>
  <c r="T415" i="2"/>
  <c r="P416" i="2"/>
  <c r="Q416" i="2"/>
  <c r="R416" i="2"/>
  <c r="S416" i="2"/>
  <c r="T416" i="2"/>
  <c r="P417" i="2"/>
  <c r="Q417" i="2"/>
  <c r="R417" i="2"/>
  <c r="S417" i="2"/>
  <c r="T417" i="2"/>
  <c r="P418" i="2"/>
  <c r="Q418" i="2"/>
  <c r="R418" i="2"/>
  <c r="S418" i="2"/>
  <c r="T418" i="2"/>
  <c r="P419" i="2"/>
  <c r="Q419" i="2"/>
  <c r="R419" i="2"/>
  <c r="S419" i="2"/>
  <c r="T419" i="2"/>
  <c r="P420" i="2"/>
  <c r="Q420" i="2"/>
  <c r="R420" i="2"/>
  <c r="S420" i="2"/>
  <c r="T420" i="2"/>
  <c r="P421" i="2"/>
  <c r="Q421" i="2"/>
  <c r="R421" i="2"/>
  <c r="S421" i="2"/>
  <c r="T421" i="2"/>
  <c r="P422" i="2"/>
  <c r="Q422" i="2"/>
  <c r="R422" i="2"/>
  <c r="S422" i="2"/>
  <c r="T422" i="2"/>
  <c r="P423" i="2"/>
  <c r="Q423" i="2"/>
  <c r="R423" i="2"/>
  <c r="S423" i="2"/>
  <c r="T423" i="2"/>
  <c r="P424" i="2"/>
  <c r="Q424" i="2"/>
  <c r="R424" i="2"/>
  <c r="S424" i="2"/>
  <c r="T424" i="2"/>
  <c r="P425" i="2"/>
  <c r="Q425" i="2"/>
  <c r="R425" i="2"/>
  <c r="S425" i="2"/>
  <c r="T425" i="2"/>
  <c r="P426" i="2"/>
  <c r="Q426" i="2"/>
  <c r="R426" i="2"/>
  <c r="S426" i="2"/>
  <c r="T426" i="2"/>
  <c r="P427" i="2"/>
  <c r="Q427" i="2"/>
  <c r="R427" i="2"/>
  <c r="S427" i="2"/>
  <c r="T427" i="2"/>
  <c r="P428" i="2"/>
  <c r="Q428" i="2"/>
  <c r="R428" i="2"/>
  <c r="S428" i="2"/>
  <c r="T428" i="2"/>
  <c r="P429" i="2"/>
  <c r="Q429" i="2"/>
  <c r="R429" i="2"/>
  <c r="S429" i="2"/>
  <c r="T429" i="2"/>
  <c r="P430" i="2"/>
  <c r="Q430" i="2"/>
  <c r="R430" i="2"/>
  <c r="S430" i="2"/>
  <c r="T430" i="2"/>
  <c r="P431" i="2"/>
  <c r="Q431" i="2"/>
  <c r="R431" i="2"/>
  <c r="S431" i="2"/>
  <c r="T431" i="2"/>
  <c r="P432" i="2"/>
  <c r="Q432" i="2"/>
  <c r="R432" i="2"/>
  <c r="S432" i="2"/>
  <c r="T432" i="2"/>
  <c r="P433" i="2"/>
  <c r="Q433" i="2"/>
  <c r="R433" i="2"/>
  <c r="S433" i="2"/>
  <c r="T433" i="2"/>
  <c r="P434" i="2"/>
  <c r="Q434" i="2"/>
  <c r="R434" i="2"/>
  <c r="S434" i="2"/>
  <c r="T434" i="2"/>
  <c r="P435" i="2"/>
  <c r="Q435" i="2"/>
  <c r="R435" i="2"/>
  <c r="S435" i="2"/>
  <c r="T435" i="2"/>
  <c r="P436" i="2"/>
  <c r="Q436" i="2"/>
  <c r="R436" i="2"/>
  <c r="S436" i="2"/>
  <c r="T436" i="2"/>
  <c r="P437" i="2"/>
  <c r="Q437" i="2"/>
  <c r="R437" i="2"/>
  <c r="S437" i="2"/>
  <c r="T437" i="2"/>
  <c r="P438" i="2"/>
  <c r="Q438" i="2"/>
  <c r="R438" i="2"/>
  <c r="S438" i="2"/>
  <c r="T438" i="2"/>
  <c r="P439" i="2"/>
  <c r="Q439" i="2"/>
  <c r="R439" i="2"/>
  <c r="S439" i="2"/>
  <c r="T439" i="2"/>
  <c r="P440" i="2"/>
  <c r="Q440" i="2"/>
  <c r="R440" i="2"/>
  <c r="S440" i="2"/>
  <c r="T440" i="2"/>
  <c r="P441" i="2"/>
  <c r="Q441" i="2"/>
  <c r="R441" i="2"/>
  <c r="S441" i="2"/>
  <c r="T441" i="2"/>
  <c r="P442" i="2"/>
  <c r="Q442" i="2"/>
  <c r="R442" i="2"/>
  <c r="S442" i="2"/>
  <c r="T442" i="2"/>
  <c r="P443" i="2"/>
  <c r="Q443" i="2"/>
  <c r="R443" i="2"/>
  <c r="S443" i="2"/>
  <c r="T443" i="2"/>
  <c r="P444" i="2"/>
  <c r="Q444" i="2"/>
  <c r="R444" i="2"/>
  <c r="S444" i="2"/>
  <c r="T444" i="2"/>
  <c r="P445" i="2"/>
  <c r="Q445" i="2"/>
  <c r="R445" i="2"/>
  <c r="S445" i="2"/>
  <c r="T445" i="2"/>
  <c r="P446" i="2"/>
  <c r="Q446" i="2"/>
  <c r="R446" i="2"/>
  <c r="S446" i="2"/>
  <c r="T446" i="2"/>
  <c r="P447" i="2"/>
  <c r="Q447" i="2"/>
  <c r="R447" i="2"/>
  <c r="S447" i="2"/>
  <c r="T447" i="2"/>
  <c r="P448" i="2"/>
  <c r="Q448" i="2"/>
  <c r="R448" i="2"/>
  <c r="S448" i="2"/>
  <c r="T448" i="2"/>
  <c r="P449" i="2"/>
  <c r="Q449" i="2"/>
  <c r="R449" i="2"/>
  <c r="S449" i="2"/>
  <c r="T449" i="2"/>
  <c r="P450" i="2"/>
  <c r="Q450" i="2"/>
  <c r="R450" i="2"/>
  <c r="S450" i="2"/>
  <c r="T450" i="2"/>
  <c r="P451" i="2"/>
  <c r="Q451" i="2"/>
  <c r="R451" i="2"/>
  <c r="S451" i="2"/>
  <c r="T451" i="2"/>
  <c r="P452" i="2"/>
  <c r="Q452" i="2"/>
  <c r="R452" i="2"/>
  <c r="S452" i="2"/>
  <c r="T452" i="2"/>
  <c r="P453" i="2"/>
  <c r="Q453" i="2"/>
  <c r="R453" i="2"/>
  <c r="S453" i="2"/>
  <c r="T453" i="2"/>
  <c r="P454" i="2"/>
  <c r="Q454" i="2"/>
  <c r="R454" i="2"/>
  <c r="S454" i="2"/>
  <c r="T454" i="2"/>
  <c r="P455" i="2"/>
  <c r="Q455" i="2"/>
  <c r="R455" i="2"/>
  <c r="S455" i="2"/>
  <c r="T455" i="2"/>
  <c r="P456" i="2"/>
  <c r="Q456" i="2"/>
  <c r="R456" i="2"/>
  <c r="S456" i="2"/>
  <c r="T456" i="2"/>
  <c r="P457" i="2"/>
  <c r="Q457" i="2"/>
  <c r="R457" i="2"/>
  <c r="S457" i="2"/>
  <c r="T457" i="2"/>
  <c r="P458" i="2"/>
  <c r="Q458" i="2"/>
  <c r="R458" i="2"/>
  <c r="S458" i="2"/>
  <c r="T458" i="2"/>
  <c r="P459" i="2"/>
  <c r="Q459" i="2"/>
  <c r="R459" i="2"/>
  <c r="S459" i="2"/>
  <c r="T459" i="2"/>
  <c r="P460" i="2"/>
  <c r="Q460" i="2"/>
  <c r="R460" i="2"/>
  <c r="S460" i="2"/>
  <c r="T460" i="2"/>
  <c r="P461" i="2"/>
  <c r="Q461" i="2"/>
  <c r="R461" i="2"/>
  <c r="S461" i="2"/>
  <c r="T461" i="2"/>
  <c r="P462" i="2"/>
  <c r="Q462" i="2"/>
  <c r="R462" i="2"/>
  <c r="S462" i="2"/>
  <c r="T462" i="2"/>
  <c r="P463" i="2"/>
  <c r="Q463" i="2"/>
  <c r="R463" i="2"/>
  <c r="S463" i="2"/>
  <c r="T463" i="2"/>
  <c r="P464" i="2"/>
  <c r="Q464" i="2"/>
  <c r="R464" i="2"/>
  <c r="S464" i="2"/>
  <c r="T464" i="2"/>
  <c r="P465" i="2"/>
  <c r="Q465" i="2"/>
  <c r="R465" i="2"/>
  <c r="S465" i="2"/>
  <c r="T465" i="2"/>
  <c r="P466" i="2"/>
  <c r="Q466" i="2"/>
  <c r="R466" i="2"/>
  <c r="S466" i="2"/>
  <c r="T466" i="2"/>
  <c r="P467" i="2"/>
  <c r="Q467" i="2"/>
  <c r="R467" i="2"/>
  <c r="S467" i="2"/>
  <c r="T467" i="2"/>
  <c r="P468" i="2"/>
  <c r="Q468" i="2"/>
  <c r="R468" i="2"/>
  <c r="S468" i="2"/>
  <c r="T468" i="2"/>
  <c r="P469" i="2"/>
  <c r="Q469" i="2"/>
  <c r="R469" i="2"/>
  <c r="S469" i="2"/>
  <c r="T469" i="2"/>
  <c r="P470" i="2"/>
  <c r="Q470" i="2"/>
  <c r="R470" i="2"/>
  <c r="S470" i="2"/>
  <c r="T470" i="2"/>
  <c r="P471" i="2"/>
  <c r="Q471" i="2"/>
  <c r="R471" i="2"/>
  <c r="S471" i="2"/>
  <c r="T471" i="2"/>
  <c r="P472" i="2"/>
  <c r="Q472" i="2"/>
  <c r="R472" i="2"/>
  <c r="S472" i="2"/>
  <c r="T472" i="2"/>
  <c r="P473" i="2"/>
  <c r="Q473" i="2"/>
  <c r="R473" i="2"/>
  <c r="S473" i="2"/>
  <c r="T473" i="2"/>
  <c r="P474" i="2"/>
  <c r="Q474" i="2"/>
  <c r="R474" i="2"/>
  <c r="S474" i="2"/>
  <c r="T474" i="2"/>
  <c r="P475" i="2"/>
  <c r="Q475" i="2"/>
  <c r="R475" i="2"/>
  <c r="S475" i="2"/>
  <c r="T475" i="2"/>
  <c r="P476" i="2"/>
  <c r="Q476" i="2"/>
  <c r="R476" i="2"/>
  <c r="S476" i="2"/>
  <c r="T476" i="2"/>
  <c r="P477" i="2"/>
  <c r="Q477" i="2"/>
  <c r="R477" i="2"/>
  <c r="S477" i="2"/>
  <c r="T477" i="2"/>
  <c r="P478" i="2"/>
  <c r="Q478" i="2"/>
  <c r="R478" i="2"/>
  <c r="S478" i="2"/>
  <c r="T478" i="2"/>
  <c r="P479" i="2"/>
  <c r="Q479" i="2"/>
  <c r="R479" i="2"/>
  <c r="S479" i="2"/>
  <c r="T479" i="2"/>
  <c r="P480" i="2"/>
  <c r="Q480" i="2"/>
  <c r="R480" i="2"/>
  <c r="S480" i="2"/>
  <c r="T480" i="2"/>
  <c r="P481" i="2"/>
  <c r="Q481" i="2"/>
  <c r="R481" i="2"/>
  <c r="S481" i="2"/>
  <c r="T481" i="2"/>
  <c r="P482" i="2"/>
  <c r="Q482" i="2"/>
  <c r="R482" i="2"/>
  <c r="S482" i="2"/>
  <c r="T482" i="2"/>
  <c r="P483" i="2"/>
  <c r="Q483" i="2"/>
  <c r="R483" i="2"/>
  <c r="S483" i="2"/>
  <c r="T483" i="2"/>
  <c r="P484" i="2"/>
  <c r="Q484" i="2"/>
  <c r="R484" i="2"/>
  <c r="S484" i="2"/>
  <c r="T484" i="2"/>
  <c r="P485" i="2"/>
  <c r="Q485" i="2"/>
  <c r="R485" i="2"/>
  <c r="S485" i="2"/>
  <c r="T485" i="2"/>
  <c r="P486" i="2"/>
  <c r="Q486" i="2"/>
  <c r="R486" i="2"/>
  <c r="S486" i="2"/>
  <c r="T486" i="2"/>
  <c r="P487" i="2"/>
  <c r="Q487" i="2"/>
  <c r="R487" i="2"/>
  <c r="S487" i="2"/>
  <c r="T487" i="2"/>
  <c r="P488" i="2"/>
  <c r="Q488" i="2"/>
  <c r="R488" i="2"/>
  <c r="S488" i="2"/>
  <c r="T488" i="2"/>
  <c r="P489" i="2"/>
  <c r="Q489" i="2"/>
  <c r="R489" i="2"/>
  <c r="S489" i="2"/>
  <c r="T489" i="2"/>
  <c r="P490" i="2"/>
  <c r="Q490" i="2"/>
  <c r="R490" i="2"/>
  <c r="S490" i="2"/>
  <c r="T490" i="2"/>
  <c r="P491" i="2"/>
  <c r="Q491" i="2"/>
  <c r="R491" i="2"/>
  <c r="S491" i="2"/>
  <c r="T491" i="2"/>
  <c r="P492" i="2"/>
  <c r="Q492" i="2"/>
  <c r="R492" i="2"/>
  <c r="S492" i="2"/>
  <c r="T492" i="2"/>
  <c r="P493" i="2"/>
  <c r="Q493" i="2"/>
  <c r="R493" i="2"/>
  <c r="S493" i="2"/>
  <c r="T493" i="2"/>
  <c r="P494" i="2"/>
  <c r="Q494" i="2"/>
  <c r="R494" i="2"/>
  <c r="S494" i="2"/>
  <c r="T494" i="2"/>
  <c r="P495" i="2"/>
  <c r="Q495" i="2"/>
  <c r="R495" i="2"/>
  <c r="S495" i="2"/>
  <c r="T495" i="2"/>
  <c r="P496" i="2"/>
  <c r="Q496" i="2"/>
  <c r="R496" i="2"/>
  <c r="S496" i="2"/>
  <c r="T496" i="2"/>
  <c r="P497" i="2"/>
  <c r="Q497" i="2"/>
  <c r="R497" i="2"/>
  <c r="S497" i="2"/>
  <c r="T497" i="2"/>
  <c r="P498" i="2"/>
  <c r="Q498" i="2"/>
  <c r="R498" i="2"/>
  <c r="S498" i="2"/>
  <c r="T498" i="2"/>
  <c r="P499" i="2"/>
  <c r="Q499" i="2"/>
  <c r="R499" i="2"/>
  <c r="S499" i="2"/>
  <c r="T499" i="2"/>
  <c r="P500" i="2"/>
  <c r="Q500" i="2"/>
  <c r="R500" i="2"/>
  <c r="S500" i="2"/>
  <c r="T500" i="2"/>
  <c r="P501" i="2"/>
  <c r="Q501" i="2"/>
  <c r="R501" i="2"/>
  <c r="S501" i="2"/>
  <c r="T501" i="2"/>
  <c r="P502" i="2"/>
  <c r="Q502" i="2"/>
  <c r="R502" i="2"/>
  <c r="S502" i="2"/>
  <c r="T502" i="2"/>
  <c r="P503" i="2"/>
  <c r="Q503" i="2"/>
  <c r="R503" i="2"/>
  <c r="S503" i="2"/>
  <c r="T503" i="2"/>
  <c r="P504" i="2"/>
  <c r="Q504" i="2"/>
  <c r="R504" i="2"/>
  <c r="S504" i="2"/>
  <c r="T504" i="2"/>
  <c r="P505" i="2"/>
  <c r="Q505" i="2"/>
  <c r="R505" i="2"/>
  <c r="S505" i="2"/>
  <c r="T505" i="2"/>
  <c r="P506" i="2"/>
  <c r="Q506" i="2"/>
  <c r="R506" i="2"/>
  <c r="S506" i="2"/>
  <c r="T506" i="2"/>
  <c r="P507" i="2"/>
  <c r="Q507" i="2"/>
  <c r="R507" i="2"/>
  <c r="S507" i="2"/>
  <c r="T507" i="2"/>
  <c r="P508" i="2"/>
  <c r="Q508" i="2"/>
  <c r="R508" i="2"/>
  <c r="S508" i="2"/>
  <c r="T508" i="2"/>
  <c r="P509" i="2"/>
  <c r="Q509" i="2"/>
  <c r="R509" i="2"/>
  <c r="S509" i="2"/>
  <c r="T509" i="2"/>
  <c r="P510" i="2"/>
  <c r="Q510" i="2"/>
  <c r="R510" i="2"/>
  <c r="S510" i="2"/>
  <c r="T510" i="2"/>
  <c r="P511" i="2"/>
  <c r="Q511" i="2"/>
  <c r="R511" i="2"/>
  <c r="S511" i="2"/>
  <c r="T511" i="2"/>
  <c r="P512" i="2"/>
  <c r="Q512" i="2"/>
  <c r="R512" i="2"/>
  <c r="S512" i="2"/>
  <c r="T512" i="2"/>
  <c r="P513" i="2"/>
  <c r="Q513" i="2"/>
  <c r="R513" i="2"/>
  <c r="S513" i="2"/>
  <c r="T513" i="2"/>
  <c r="P514" i="2"/>
  <c r="Q514" i="2"/>
  <c r="R514" i="2"/>
  <c r="S514" i="2"/>
  <c r="T514" i="2"/>
  <c r="P515" i="2"/>
  <c r="Q515" i="2"/>
  <c r="R515" i="2"/>
  <c r="S515" i="2"/>
  <c r="T515" i="2"/>
  <c r="P516" i="2"/>
  <c r="Q516" i="2"/>
  <c r="R516" i="2"/>
  <c r="S516" i="2"/>
  <c r="T516" i="2"/>
  <c r="P517" i="2"/>
  <c r="Q517" i="2"/>
  <c r="R517" i="2"/>
  <c r="S517" i="2"/>
  <c r="T517" i="2"/>
  <c r="P518" i="2"/>
  <c r="Q518" i="2"/>
  <c r="R518" i="2"/>
  <c r="S518" i="2"/>
  <c r="T518" i="2"/>
  <c r="P519" i="2"/>
  <c r="Q519" i="2"/>
  <c r="R519" i="2"/>
  <c r="S519" i="2"/>
  <c r="T519" i="2"/>
  <c r="P520" i="2"/>
  <c r="Q520" i="2"/>
  <c r="R520" i="2"/>
  <c r="S520" i="2"/>
  <c r="T520" i="2"/>
  <c r="P521" i="2"/>
  <c r="Q521" i="2"/>
  <c r="R521" i="2"/>
  <c r="S521" i="2"/>
  <c r="T521" i="2"/>
  <c r="P522" i="2"/>
  <c r="Q522" i="2"/>
  <c r="R522" i="2"/>
  <c r="S522" i="2"/>
  <c r="T522" i="2"/>
  <c r="T2" i="2"/>
  <c r="S2" i="2"/>
  <c r="Q2" i="2"/>
  <c r="AS66" i="2"/>
  <c r="E66" i="2"/>
  <c r="D66" i="2"/>
  <c r="A66" i="2"/>
  <c r="AS67" i="2"/>
  <c r="E67" i="2"/>
  <c r="D67" i="2"/>
  <c r="A67" i="2"/>
  <c r="AS61" i="2"/>
  <c r="AQ61" i="2"/>
  <c r="E61" i="2"/>
  <c r="D61" i="2"/>
  <c r="A61" i="2"/>
  <c r="AS60" i="2"/>
  <c r="E60" i="2"/>
  <c r="D60" i="2"/>
  <c r="A60" i="2"/>
  <c r="AS57" i="2"/>
  <c r="E57" i="2"/>
  <c r="D57" i="2"/>
  <c r="A57" i="2"/>
  <c r="AO55" i="2"/>
  <c r="E55" i="2"/>
  <c r="D55" i="2"/>
  <c r="A55" i="2"/>
  <c r="AS52" i="2"/>
  <c r="E52" i="2"/>
  <c r="D52" i="2"/>
  <c r="A52" i="2"/>
  <c r="AS49" i="2"/>
  <c r="E49" i="2"/>
  <c r="D49" i="2"/>
  <c r="A49" i="2"/>
  <c r="A50" i="2"/>
  <c r="D50" i="2"/>
  <c r="E50" i="2"/>
  <c r="AQ50" i="2"/>
  <c r="AP50" i="2"/>
  <c r="AS50" i="2"/>
  <c r="AS48" i="2"/>
  <c r="E48" i="2"/>
  <c r="D48" i="2"/>
  <c r="A48" i="2"/>
  <c r="AS44" i="2"/>
  <c r="E44" i="2"/>
  <c r="D44" i="2"/>
  <c r="A44" i="2"/>
  <c r="AS40" i="2"/>
  <c r="E40" i="2"/>
  <c r="D40" i="2"/>
  <c r="A40" i="2"/>
  <c r="AS41" i="2"/>
  <c r="AO41" i="2"/>
  <c r="E41" i="2"/>
  <c r="D41" i="2"/>
  <c r="A41" i="2"/>
  <c r="AS39" i="2"/>
  <c r="E39" i="2"/>
  <c r="D39" i="2"/>
  <c r="A39" i="2"/>
  <c r="E37" i="2"/>
  <c r="D37" i="2"/>
  <c r="A37" i="2"/>
  <c r="AS34" i="2"/>
  <c r="E34" i="2"/>
  <c r="D34" i="2"/>
  <c r="A34" i="2"/>
  <c r="AS33" i="2"/>
  <c r="AR33" i="2"/>
  <c r="E33" i="2"/>
  <c r="D33" i="2"/>
  <c r="A33" i="2"/>
  <c r="AQ30" i="2"/>
  <c r="AP30" i="2"/>
  <c r="E30" i="2"/>
  <c r="D30" i="2"/>
  <c r="A30" i="2"/>
  <c r="AS29" i="2"/>
  <c r="AQ29" i="2"/>
  <c r="E29" i="2"/>
  <c r="D29" i="2"/>
  <c r="A29" i="2"/>
  <c r="AS27" i="2"/>
  <c r="E27" i="2"/>
  <c r="D27" i="2"/>
  <c r="A27" i="2"/>
  <c r="AS26" i="2"/>
  <c r="AQ26" i="2"/>
  <c r="E26" i="2"/>
  <c r="D26" i="2"/>
  <c r="A26" i="2"/>
  <c r="AQ23" i="2"/>
  <c r="AS23" i="2"/>
  <c r="AR23" i="2"/>
  <c r="E23" i="2"/>
  <c r="D23" i="2"/>
  <c r="A23" i="2"/>
  <c r="AQ40" i="2" l="1"/>
  <c r="AR50" i="2"/>
  <c r="AO50" i="2"/>
  <c r="AO66" i="2"/>
  <c r="AP66" i="2"/>
  <c r="AQ66" i="2"/>
  <c r="AR66" i="2"/>
  <c r="AP67" i="2"/>
  <c r="AO67" i="2"/>
  <c r="AQ67" i="2"/>
  <c r="AR67" i="2"/>
  <c r="AO61" i="2"/>
  <c r="AP61" i="2"/>
  <c r="AR61" i="2"/>
  <c r="AR60" i="2"/>
  <c r="AO60" i="2"/>
  <c r="AP60" i="2"/>
  <c r="AQ60" i="2"/>
  <c r="AP57" i="2"/>
  <c r="AO57" i="2"/>
  <c r="AQ57" i="2"/>
  <c r="AR57" i="2"/>
  <c r="AO29" i="2"/>
  <c r="AP55" i="2"/>
  <c r="AQ55" i="2"/>
  <c r="AR55" i="2"/>
  <c r="AS55" i="2"/>
  <c r="AP52" i="2"/>
  <c r="AO52" i="2"/>
  <c r="AQ52" i="2"/>
  <c r="AR52" i="2"/>
  <c r="AQ49" i="2"/>
  <c r="AO49" i="2"/>
  <c r="AP49" i="2"/>
  <c r="AR49" i="2"/>
  <c r="AO48" i="2"/>
  <c r="AP48" i="2"/>
  <c r="AQ48" i="2"/>
  <c r="AR48" i="2"/>
  <c r="AO44" i="2"/>
  <c r="AP44" i="2"/>
  <c r="AQ44" i="2"/>
  <c r="AR44" i="2"/>
  <c r="AQ41" i="2"/>
  <c r="AO40" i="2"/>
  <c r="AP40" i="2"/>
  <c r="AR40" i="2"/>
  <c r="AP41" i="2"/>
  <c r="AR41" i="2"/>
  <c r="AR39" i="2"/>
  <c r="AO39" i="2"/>
  <c r="AP39" i="2"/>
  <c r="AQ39" i="2"/>
  <c r="AP37" i="2"/>
  <c r="AO37" i="2"/>
  <c r="AQ37" i="2"/>
  <c r="AR37" i="2"/>
  <c r="AP34" i="2"/>
  <c r="AR34" i="2"/>
  <c r="AO34" i="2"/>
  <c r="AQ34" i="2"/>
  <c r="AO33" i="2"/>
  <c r="AP33" i="2"/>
  <c r="AQ33" i="2"/>
  <c r="AO30" i="2"/>
  <c r="AR30" i="2"/>
  <c r="AS30" i="2"/>
  <c r="AP29" i="2"/>
  <c r="AR29" i="2"/>
  <c r="AP27" i="2"/>
  <c r="AO27" i="2"/>
  <c r="AQ27" i="2"/>
  <c r="AR27" i="2"/>
  <c r="AO26" i="2"/>
  <c r="AP26" i="2"/>
  <c r="AR26" i="2"/>
  <c r="AO23" i="2"/>
  <c r="AP23" i="2"/>
  <c r="E68" i="2"/>
  <c r="D68" i="2"/>
  <c r="E65" i="2"/>
  <c r="D65" i="2"/>
  <c r="E64" i="2"/>
  <c r="D64" i="2"/>
  <c r="E63" i="2"/>
  <c r="D63" i="2"/>
  <c r="E62" i="2"/>
  <c r="D62" i="2"/>
  <c r="E59" i="2"/>
  <c r="D59" i="2"/>
  <c r="E58" i="2"/>
  <c r="D58" i="2"/>
  <c r="E56" i="2"/>
  <c r="D56" i="2"/>
  <c r="E54" i="2"/>
  <c r="D54" i="2"/>
  <c r="E53" i="2"/>
  <c r="D53" i="2"/>
  <c r="E51" i="2"/>
  <c r="D51" i="2"/>
  <c r="E47" i="2"/>
  <c r="D47" i="2"/>
  <c r="E46" i="2"/>
  <c r="D46" i="2"/>
  <c r="E45" i="2"/>
  <c r="D45" i="2"/>
  <c r="E43" i="2"/>
  <c r="D43" i="2"/>
  <c r="E42" i="2"/>
  <c r="D42" i="2"/>
  <c r="E38" i="2"/>
  <c r="D38" i="2"/>
  <c r="E36" i="2"/>
  <c r="D36" i="2"/>
  <c r="E35" i="2"/>
  <c r="D35" i="2"/>
  <c r="E32" i="2"/>
  <c r="D32" i="2"/>
  <c r="E31" i="2"/>
  <c r="D31" i="2"/>
  <c r="E28" i="2"/>
  <c r="D28" i="2"/>
  <c r="E25" i="2"/>
  <c r="D25" i="2"/>
  <c r="E24" i="2"/>
  <c r="D24" i="2"/>
  <c r="E22" i="2"/>
  <c r="D22" i="2"/>
  <c r="E21" i="2"/>
  <c r="D21" i="2"/>
  <c r="F59" i="3"/>
  <c r="E59" i="3"/>
  <c r="D59" i="3"/>
  <c r="C59" i="3"/>
  <c r="B59" i="3"/>
  <c r="B54" i="3"/>
  <c r="B53" i="3"/>
  <c r="F48" i="3"/>
  <c r="E48" i="3"/>
  <c r="C48" i="3"/>
  <c r="B48" i="3"/>
  <c r="F47" i="3"/>
  <c r="E47" i="3"/>
  <c r="C47" i="3"/>
  <c r="B47" i="3"/>
  <c r="F46" i="3"/>
  <c r="E46" i="3"/>
  <c r="C46" i="3"/>
  <c r="B46" i="3"/>
  <c r="F45" i="3"/>
  <c r="E45" i="3"/>
  <c r="C45" i="3"/>
  <c r="B45" i="3"/>
  <c r="F44" i="3"/>
  <c r="E44" i="3"/>
  <c r="C44" i="3"/>
  <c r="B44" i="3"/>
  <c r="B43" i="3"/>
  <c r="F38" i="3"/>
  <c r="E38" i="3"/>
  <c r="C38" i="3"/>
  <c r="B38" i="3"/>
  <c r="F37" i="3"/>
  <c r="E37" i="3"/>
  <c r="C37" i="3"/>
  <c r="B37" i="3"/>
  <c r="F36" i="3"/>
  <c r="E36" i="3"/>
  <c r="C36" i="3"/>
  <c r="B36" i="3"/>
  <c r="F35" i="3"/>
  <c r="E35" i="3"/>
  <c r="C35" i="3"/>
  <c r="B35" i="3"/>
  <c r="B34" i="3"/>
  <c r="F5" i="3"/>
  <c r="E5" i="3"/>
  <c r="D5" i="3"/>
  <c r="C5" i="3"/>
  <c r="B5" i="3"/>
  <c r="AS522" i="2"/>
  <c r="X522" i="2"/>
  <c r="AC522" i="2" s="1"/>
  <c r="BB522" i="2" s="1"/>
  <c r="AG522" i="2"/>
  <c r="AF522" i="2"/>
  <c r="BE522" i="2" s="1"/>
  <c r="U522" i="2"/>
  <c r="Z522" i="2" s="1"/>
  <c r="E522" i="2"/>
  <c r="D522" i="2"/>
  <c r="A522" i="2"/>
  <c r="AS521" i="2"/>
  <c r="X521" i="2"/>
  <c r="AC521" i="2" s="1"/>
  <c r="AQ521" i="2"/>
  <c r="V521" i="2"/>
  <c r="AA521" i="2" s="1"/>
  <c r="AZ521" i="2" s="1"/>
  <c r="AE521" i="2"/>
  <c r="E521" i="2"/>
  <c r="D521" i="2"/>
  <c r="A521" i="2"/>
  <c r="AS520" i="2"/>
  <c r="AH520" i="2"/>
  <c r="AQ520" i="2"/>
  <c r="V520" i="2"/>
  <c r="AA520" i="2" s="1"/>
  <c r="AO520" i="2"/>
  <c r="E520" i="2"/>
  <c r="D520" i="2"/>
  <c r="A520" i="2"/>
  <c r="Y519" i="2"/>
  <c r="AD519" i="2" s="1"/>
  <c r="X519" i="2"/>
  <c r="AC519" i="2" s="1"/>
  <c r="AG519" i="2"/>
  <c r="AL519" i="2" s="1"/>
  <c r="AF519" i="2"/>
  <c r="AE519" i="2"/>
  <c r="E519" i="2"/>
  <c r="D519" i="2"/>
  <c r="A519" i="2"/>
  <c r="Y518" i="2"/>
  <c r="AD518" i="2" s="1"/>
  <c r="AX518" i="2" s="1"/>
  <c r="AH518" i="2"/>
  <c r="AQ518" i="2"/>
  <c r="V518" i="2"/>
  <c r="AA518" i="2" s="1"/>
  <c r="AO518" i="2"/>
  <c r="E518" i="2"/>
  <c r="D518" i="2"/>
  <c r="A518" i="2"/>
  <c r="AH517" i="2"/>
  <c r="BG517" i="2" s="1"/>
  <c r="V517" i="2"/>
  <c r="AA517" i="2" s="1"/>
  <c r="AE517" i="2"/>
  <c r="E517" i="2"/>
  <c r="D517" i="2"/>
  <c r="A517" i="2"/>
  <c r="AS516" i="2"/>
  <c r="AR516" i="2"/>
  <c r="E516" i="2"/>
  <c r="D516" i="2"/>
  <c r="A516" i="2"/>
  <c r="AI515" i="2"/>
  <c r="X515" i="2"/>
  <c r="AC515" i="2" s="1"/>
  <c r="BB515" i="2" s="1"/>
  <c r="AQ515" i="2"/>
  <c r="AP515" i="2"/>
  <c r="E515" i="2"/>
  <c r="D515" i="2"/>
  <c r="A515" i="2"/>
  <c r="AI514" i="2"/>
  <c r="X514" i="2"/>
  <c r="AC514" i="2" s="1"/>
  <c r="BB514" i="2" s="1"/>
  <c r="W514" i="2"/>
  <c r="AB514" i="2" s="1"/>
  <c r="BA514" i="2" s="1"/>
  <c r="V514" i="2"/>
  <c r="AA514" i="2" s="1"/>
  <c r="AZ514" i="2" s="1"/>
  <c r="U514" i="2"/>
  <c r="Z514" i="2" s="1"/>
  <c r="E514" i="2"/>
  <c r="D514" i="2"/>
  <c r="A514" i="2"/>
  <c r="AE513" i="2"/>
  <c r="BD513" i="2" s="1"/>
  <c r="Y513" i="2"/>
  <c r="AD513" i="2" s="1"/>
  <c r="AX513" i="2" s="1"/>
  <c r="AH513" i="2"/>
  <c r="AG513" i="2"/>
  <c r="U513" i="2"/>
  <c r="Z513" i="2" s="1"/>
  <c r="AT513" i="2" s="1"/>
  <c r="E513" i="2"/>
  <c r="D513" i="2"/>
  <c r="A513" i="2"/>
  <c r="AG512" i="2"/>
  <c r="AL512" i="2" s="1"/>
  <c r="BP512" i="2" s="1"/>
  <c r="X512" i="2"/>
  <c r="AC512" i="2" s="1"/>
  <c r="AQ512" i="2"/>
  <c r="AP512" i="2"/>
  <c r="U512" i="2"/>
  <c r="Z512" i="2" s="1"/>
  <c r="E512" i="2"/>
  <c r="D512" i="2"/>
  <c r="A512" i="2"/>
  <c r="AS511" i="2"/>
  <c r="AG511" i="2"/>
  <c r="AO511" i="2"/>
  <c r="E511" i="2"/>
  <c r="D511" i="2"/>
  <c r="A511" i="2"/>
  <c r="AS510" i="2"/>
  <c r="AG510" i="2"/>
  <c r="AP510" i="2"/>
  <c r="E510" i="2"/>
  <c r="D510" i="2"/>
  <c r="A510" i="2"/>
  <c r="AE509" i="2"/>
  <c r="U509" i="2"/>
  <c r="Z509" i="2" s="1"/>
  <c r="AT509" i="2" s="1"/>
  <c r="E509" i="2"/>
  <c r="D509" i="2"/>
  <c r="A509" i="2"/>
  <c r="AI508" i="2"/>
  <c r="AQ508" i="2"/>
  <c r="AP508" i="2"/>
  <c r="AO508" i="2"/>
  <c r="E508" i="2"/>
  <c r="D508" i="2"/>
  <c r="A508" i="2"/>
  <c r="Y507" i="2"/>
  <c r="AD507" i="2" s="1"/>
  <c r="BC507" i="2" s="1"/>
  <c r="AR507" i="2"/>
  <c r="AG507" i="2"/>
  <c r="AL507" i="2" s="1"/>
  <c r="BP507" i="2" s="1"/>
  <c r="V507" i="2"/>
  <c r="AA507" i="2" s="1"/>
  <c r="AE507" i="2"/>
  <c r="E507" i="2"/>
  <c r="D507" i="2"/>
  <c r="A507" i="2"/>
  <c r="Y506" i="2"/>
  <c r="AD506" i="2" s="1"/>
  <c r="X506" i="2"/>
  <c r="AC506" i="2" s="1"/>
  <c r="AG506" i="2"/>
  <c r="AL506" i="2" s="1"/>
  <c r="AF506" i="2"/>
  <c r="AK506" i="2" s="1"/>
  <c r="AE506" i="2"/>
  <c r="AJ506" i="2" s="1"/>
  <c r="E506" i="2"/>
  <c r="D506" i="2"/>
  <c r="A506" i="2"/>
  <c r="AG505" i="2"/>
  <c r="BF505" i="2" s="1"/>
  <c r="V505" i="2"/>
  <c r="AA505" i="2" s="1"/>
  <c r="AU505" i="2" s="1"/>
  <c r="AO505" i="2"/>
  <c r="E505" i="2"/>
  <c r="D505" i="2"/>
  <c r="A505" i="2"/>
  <c r="AS504" i="2"/>
  <c r="AG504" i="2"/>
  <c r="BF504" i="2" s="1"/>
  <c r="AP504" i="2"/>
  <c r="E504" i="2"/>
  <c r="D504" i="2"/>
  <c r="A504" i="2"/>
  <c r="Y503" i="2"/>
  <c r="AD503" i="2" s="1"/>
  <c r="AH503" i="2"/>
  <c r="AQ503" i="2"/>
  <c r="V503" i="2"/>
  <c r="AA503" i="2" s="1"/>
  <c r="E503" i="2"/>
  <c r="D503" i="2"/>
  <c r="A503" i="2"/>
  <c r="AR502" i="2"/>
  <c r="AQ502" i="2"/>
  <c r="V502" i="2"/>
  <c r="AA502" i="2" s="1"/>
  <c r="AO502" i="2"/>
  <c r="E502" i="2"/>
  <c r="D502" i="2"/>
  <c r="A502" i="2"/>
  <c r="AI501" i="2"/>
  <c r="AH501" i="2"/>
  <c r="AG501" i="2"/>
  <c r="AF501" i="2"/>
  <c r="AO501" i="2"/>
  <c r="E501" i="2"/>
  <c r="D501" i="2"/>
  <c r="A501" i="2"/>
  <c r="Y500" i="2"/>
  <c r="AD500" i="2" s="1"/>
  <c r="AX500" i="2" s="1"/>
  <c r="AH500" i="2"/>
  <c r="BG500" i="2" s="1"/>
  <c r="AQ500" i="2"/>
  <c r="AF500" i="2"/>
  <c r="AE500" i="2"/>
  <c r="E500" i="2"/>
  <c r="D500" i="2"/>
  <c r="A500" i="2"/>
  <c r="AF499" i="2"/>
  <c r="BE499" i="2" s="1"/>
  <c r="Y499" i="2"/>
  <c r="AD499" i="2" s="1"/>
  <c r="AH499" i="2"/>
  <c r="BG499" i="2" s="1"/>
  <c r="W499" i="2"/>
  <c r="AB499" i="2" s="1"/>
  <c r="AV499" i="2" s="1"/>
  <c r="V499" i="2"/>
  <c r="AA499" i="2" s="1"/>
  <c r="AU499" i="2" s="1"/>
  <c r="E499" i="2"/>
  <c r="D499" i="2"/>
  <c r="A499" i="2"/>
  <c r="AS498" i="2"/>
  <c r="AR498" i="2"/>
  <c r="AG498" i="2"/>
  <c r="BF498" i="2" s="1"/>
  <c r="V498" i="2"/>
  <c r="AA498" i="2" s="1"/>
  <c r="AU498" i="2" s="1"/>
  <c r="U498" i="2"/>
  <c r="Z498" i="2" s="1"/>
  <c r="AY498" i="2" s="1"/>
  <c r="E498" i="2"/>
  <c r="D498" i="2"/>
  <c r="A498" i="2"/>
  <c r="AS497" i="2"/>
  <c r="AR497" i="2"/>
  <c r="AQ497" i="2"/>
  <c r="AE497" i="2"/>
  <c r="AJ497" i="2" s="1"/>
  <c r="BN497" i="2" s="1"/>
  <c r="E497" i="2"/>
  <c r="D497" i="2"/>
  <c r="A497" i="2"/>
  <c r="V496" i="2"/>
  <c r="AA496" i="2" s="1"/>
  <c r="AI496" i="2"/>
  <c r="W496" i="2"/>
  <c r="AB496" i="2" s="1"/>
  <c r="BA496" i="2" s="1"/>
  <c r="AF496" i="2"/>
  <c r="AK496" i="2" s="1"/>
  <c r="BJ496" i="2" s="1"/>
  <c r="AO496" i="2"/>
  <c r="E496" i="2"/>
  <c r="D496" i="2"/>
  <c r="A496" i="2"/>
  <c r="Y495" i="2"/>
  <c r="AD495" i="2" s="1"/>
  <c r="AX495" i="2" s="1"/>
  <c r="AR495" i="2"/>
  <c r="AG495" i="2"/>
  <c r="BF495" i="2" s="1"/>
  <c r="AF495" i="2"/>
  <c r="AE495" i="2"/>
  <c r="BD495" i="2" s="1"/>
  <c r="E495" i="2"/>
  <c r="D495" i="2"/>
  <c r="A495" i="2"/>
  <c r="Y494" i="2"/>
  <c r="AD494" i="2" s="1"/>
  <c r="AX494" i="2" s="1"/>
  <c r="W494" i="2"/>
  <c r="AB494" i="2" s="1"/>
  <c r="AF494" i="2"/>
  <c r="AO494" i="2"/>
  <c r="E494" i="2"/>
  <c r="D494" i="2"/>
  <c r="A494" i="2"/>
  <c r="AH493" i="2"/>
  <c r="BG493" i="2" s="1"/>
  <c r="AG493" i="2"/>
  <c r="AL493" i="2" s="1"/>
  <c r="BP493" i="2" s="1"/>
  <c r="U493" i="2"/>
  <c r="Z493" i="2" s="1"/>
  <c r="AT493" i="2" s="1"/>
  <c r="E493" i="2"/>
  <c r="D493" i="2"/>
  <c r="A493" i="2"/>
  <c r="AG492" i="2"/>
  <c r="AL492" i="2" s="1"/>
  <c r="W492" i="2"/>
  <c r="AB492" i="2" s="1"/>
  <c r="BA492" i="2" s="1"/>
  <c r="Y492" i="2"/>
  <c r="AD492" i="2" s="1"/>
  <c r="BC492" i="2" s="1"/>
  <c r="AH492" i="2"/>
  <c r="BG492" i="2" s="1"/>
  <c r="AQ492" i="2"/>
  <c r="AF492" i="2"/>
  <c r="BE492" i="2" s="1"/>
  <c r="AE492" i="2"/>
  <c r="AJ492" i="2" s="1"/>
  <c r="E492" i="2"/>
  <c r="D492" i="2"/>
  <c r="A492" i="2"/>
  <c r="AS491" i="2"/>
  <c r="E491" i="2"/>
  <c r="D491" i="2"/>
  <c r="A491" i="2"/>
  <c r="AE490" i="2"/>
  <c r="AJ490" i="2" s="1"/>
  <c r="BN490" i="2" s="1"/>
  <c r="AI490" i="2"/>
  <c r="BH490" i="2" s="1"/>
  <c r="X490" i="2"/>
  <c r="AC490" i="2" s="1"/>
  <c r="BB490" i="2" s="1"/>
  <c r="V490" i="2"/>
  <c r="AA490" i="2" s="1"/>
  <c r="AO490" i="2"/>
  <c r="E490" i="2"/>
  <c r="D490" i="2"/>
  <c r="A490" i="2"/>
  <c r="Y489" i="2"/>
  <c r="AD489" i="2" s="1"/>
  <c r="AX489" i="2" s="1"/>
  <c r="V489" i="2"/>
  <c r="AA489" i="2" s="1"/>
  <c r="AZ489" i="2" s="1"/>
  <c r="AE489" i="2"/>
  <c r="BD489" i="2" s="1"/>
  <c r="E489" i="2"/>
  <c r="D489" i="2"/>
  <c r="A489" i="2"/>
  <c r="AR488" i="2"/>
  <c r="AF488" i="2"/>
  <c r="BE488" i="2" s="1"/>
  <c r="AO488" i="2"/>
  <c r="E488" i="2"/>
  <c r="D488" i="2"/>
  <c r="A488" i="2"/>
  <c r="AS487" i="2"/>
  <c r="AH487" i="2"/>
  <c r="BG487" i="2" s="1"/>
  <c r="AG487" i="2"/>
  <c r="BF487" i="2" s="1"/>
  <c r="AP487" i="2"/>
  <c r="AE487" i="2"/>
  <c r="E487" i="2"/>
  <c r="D487" i="2"/>
  <c r="A487" i="2"/>
  <c r="AI486" i="2"/>
  <c r="X486" i="2"/>
  <c r="AC486" i="2" s="1"/>
  <c r="AF486" i="2"/>
  <c r="AK486" i="2" s="1"/>
  <c r="AE486" i="2"/>
  <c r="E486" i="2"/>
  <c r="D486" i="2"/>
  <c r="A486" i="2"/>
  <c r="AF485" i="2"/>
  <c r="V485" i="2"/>
  <c r="AA485" i="2" s="1"/>
  <c r="AU485" i="2" s="1"/>
  <c r="Y485" i="2"/>
  <c r="AD485" i="2" s="1"/>
  <c r="X485" i="2"/>
  <c r="AC485" i="2" s="1"/>
  <c r="BB485" i="2" s="1"/>
  <c r="AG485" i="2"/>
  <c r="AP485" i="2"/>
  <c r="U485" i="2"/>
  <c r="Z485" i="2" s="1"/>
  <c r="AY485" i="2" s="1"/>
  <c r="E485" i="2"/>
  <c r="D485" i="2"/>
  <c r="A485" i="2"/>
  <c r="W484" i="2"/>
  <c r="AB484" i="2" s="1"/>
  <c r="BA484" i="2" s="1"/>
  <c r="V484" i="2"/>
  <c r="AA484" i="2" s="1"/>
  <c r="AZ484" i="2" s="1"/>
  <c r="AE484" i="2"/>
  <c r="E484" i="2"/>
  <c r="D484" i="2"/>
  <c r="A484" i="2"/>
  <c r="AI483" i="2"/>
  <c r="AR483" i="2"/>
  <c r="AG483" i="2"/>
  <c r="AF483" i="2"/>
  <c r="AK483" i="2" s="1"/>
  <c r="AE483" i="2"/>
  <c r="BD483" i="2" s="1"/>
  <c r="E483" i="2"/>
  <c r="D483" i="2"/>
  <c r="A483" i="2"/>
  <c r="AI482" i="2"/>
  <c r="W482" i="2"/>
  <c r="AB482" i="2" s="1"/>
  <c r="AE482" i="2"/>
  <c r="E482" i="2"/>
  <c r="D482" i="2"/>
  <c r="A482" i="2"/>
  <c r="U481" i="2"/>
  <c r="Z481" i="2" s="1"/>
  <c r="Y481" i="2"/>
  <c r="AD481" i="2" s="1"/>
  <c r="AH481" i="2"/>
  <c r="BG481" i="2" s="1"/>
  <c r="AF481" i="2"/>
  <c r="AE481" i="2"/>
  <c r="AJ481" i="2" s="1"/>
  <c r="BN481" i="2" s="1"/>
  <c r="E481" i="2"/>
  <c r="D481" i="2"/>
  <c r="A481" i="2"/>
  <c r="AS480" i="2"/>
  <c r="AQ480" i="2"/>
  <c r="AF480" i="2"/>
  <c r="BE480" i="2" s="1"/>
  <c r="AE480" i="2"/>
  <c r="BD480" i="2" s="1"/>
  <c r="E480" i="2"/>
  <c r="D480" i="2"/>
  <c r="A480" i="2"/>
  <c r="Y479" i="2"/>
  <c r="AD479" i="2" s="1"/>
  <c r="BC479" i="2" s="1"/>
  <c r="X479" i="2"/>
  <c r="AC479" i="2" s="1"/>
  <c r="BB479" i="2" s="1"/>
  <c r="AQ479" i="2"/>
  <c r="AF479" i="2"/>
  <c r="E479" i="2"/>
  <c r="D479" i="2"/>
  <c r="A479" i="2"/>
  <c r="AO478" i="2"/>
  <c r="E478" i="2"/>
  <c r="D478" i="2"/>
  <c r="A478" i="2"/>
  <c r="AS477" i="2"/>
  <c r="X477" i="2"/>
  <c r="AC477" i="2" s="1"/>
  <c r="BB477" i="2" s="1"/>
  <c r="W477" i="2"/>
  <c r="AB477" i="2" s="1"/>
  <c r="AE477" i="2"/>
  <c r="E477" i="2"/>
  <c r="D477" i="2"/>
  <c r="A477" i="2"/>
  <c r="AE476" i="2"/>
  <c r="BD476" i="2" s="1"/>
  <c r="U476" i="2"/>
  <c r="Z476" i="2" s="1"/>
  <c r="AI476" i="2"/>
  <c r="AH476" i="2"/>
  <c r="BG476" i="2" s="1"/>
  <c r="AQ476" i="2"/>
  <c r="AO476" i="2"/>
  <c r="E476" i="2"/>
  <c r="D476" i="2"/>
  <c r="A476" i="2"/>
  <c r="W475" i="2"/>
  <c r="AB475" i="2" s="1"/>
  <c r="AV475" i="2" s="1"/>
  <c r="V475" i="2"/>
  <c r="AA475" i="2" s="1"/>
  <c r="E475" i="2"/>
  <c r="D475" i="2"/>
  <c r="A475" i="2"/>
  <c r="AR474" i="2"/>
  <c r="W474" i="2"/>
  <c r="AB474" i="2" s="1"/>
  <c r="AV474" i="2" s="1"/>
  <c r="AP474" i="2"/>
  <c r="E474" i="2"/>
  <c r="D474" i="2"/>
  <c r="A474" i="2"/>
  <c r="AI473" i="2"/>
  <c r="BH473" i="2" s="1"/>
  <c r="X473" i="2"/>
  <c r="AC473" i="2" s="1"/>
  <c r="AQ473" i="2"/>
  <c r="AO473" i="2"/>
  <c r="E473" i="2"/>
  <c r="D473" i="2"/>
  <c r="A473" i="2"/>
  <c r="AQ472" i="2"/>
  <c r="AI472" i="2"/>
  <c r="AN472" i="2" s="1"/>
  <c r="BM472" i="2" s="1"/>
  <c r="AF472" i="2"/>
  <c r="AO472" i="2"/>
  <c r="E472" i="2"/>
  <c r="D472" i="2"/>
  <c r="A472" i="2"/>
  <c r="Y471" i="2"/>
  <c r="AD471" i="2" s="1"/>
  <c r="BC471" i="2" s="1"/>
  <c r="AR471" i="2"/>
  <c r="AP471" i="2"/>
  <c r="AE471" i="2"/>
  <c r="E471" i="2"/>
  <c r="D471" i="2"/>
  <c r="A471" i="2"/>
  <c r="AP470" i="2"/>
  <c r="X470" i="2"/>
  <c r="AC470" i="2" s="1"/>
  <c r="AW470" i="2" s="1"/>
  <c r="W470" i="2"/>
  <c r="AB470" i="2" s="1"/>
  <c r="AV470" i="2" s="1"/>
  <c r="E470" i="2"/>
  <c r="D470" i="2"/>
  <c r="A470" i="2"/>
  <c r="AI469" i="2"/>
  <c r="AN469" i="2" s="1"/>
  <c r="AQ469" i="2"/>
  <c r="AP469" i="2"/>
  <c r="E469" i="2"/>
  <c r="D469" i="2"/>
  <c r="A469" i="2"/>
  <c r="Y468" i="2"/>
  <c r="AD468" i="2" s="1"/>
  <c r="AX468" i="2" s="1"/>
  <c r="AG468" i="2"/>
  <c r="AF468" i="2"/>
  <c r="AO468" i="2"/>
  <c r="E468" i="2"/>
  <c r="D468" i="2"/>
  <c r="A468" i="2"/>
  <c r="Y467" i="2"/>
  <c r="AD467" i="2" s="1"/>
  <c r="BC467" i="2" s="1"/>
  <c r="AG467" i="2"/>
  <c r="BF467" i="2" s="1"/>
  <c r="AP467" i="2"/>
  <c r="AE467" i="2"/>
  <c r="E467" i="2"/>
  <c r="D467" i="2"/>
  <c r="A467" i="2"/>
  <c r="W466" i="2"/>
  <c r="AB466" i="2" s="1"/>
  <c r="AV466" i="2" s="1"/>
  <c r="U466" i="2"/>
  <c r="Z466" i="2" s="1"/>
  <c r="E466" i="2"/>
  <c r="D466" i="2"/>
  <c r="A466" i="2"/>
  <c r="AS465" i="2"/>
  <c r="AR465" i="2"/>
  <c r="AG465" i="2"/>
  <c r="BF465" i="2" s="1"/>
  <c r="V465" i="2"/>
  <c r="AA465" i="2" s="1"/>
  <c r="E465" i="2"/>
  <c r="D465" i="2"/>
  <c r="A465" i="2"/>
  <c r="W464" i="2"/>
  <c r="AB464" i="2" s="1"/>
  <c r="BA464" i="2" s="1"/>
  <c r="X464" i="2"/>
  <c r="AC464" i="2" s="1"/>
  <c r="BB464" i="2" s="1"/>
  <c r="AQ464" i="2"/>
  <c r="AE464" i="2"/>
  <c r="E464" i="2"/>
  <c r="D464" i="2"/>
  <c r="A464" i="2"/>
  <c r="AI463" i="2"/>
  <c r="BH463" i="2" s="1"/>
  <c r="X463" i="2"/>
  <c r="AC463" i="2" s="1"/>
  <c r="AW463" i="2" s="1"/>
  <c r="AG463" i="2"/>
  <c r="AL463" i="2" s="1"/>
  <c r="BP463" i="2" s="1"/>
  <c r="AP463" i="2"/>
  <c r="AE463" i="2"/>
  <c r="E463" i="2"/>
  <c r="D463" i="2"/>
  <c r="A463" i="2"/>
  <c r="W462" i="2"/>
  <c r="AB462" i="2" s="1"/>
  <c r="AF462" i="2"/>
  <c r="AK462" i="2" s="1"/>
  <c r="BO462" i="2" s="1"/>
  <c r="U462" i="2"/>
  <c r="Z462" i="2" s="1"/>
  <c r="E462" i="2"/>
  <c r="D462" i="2"/>
  <c r="A462" i="2"/>
  <c r="Y461" i="2"/>
  <c r="AD461" i="2" s="1"/>
  <c r="AX461" i="2" s="1"/>
  <c r="AG461" i="2"/>
  <c r="V461" i="2"/>
  <c r="AA461" i="2" s="1"/>
  <c r="AZ461" i="2" s="1"/>
  <c r="U461" i="2"/>
  <c r="Z461" i="2" s="1"/>
  <c r="E461" i="2"/>
  <c r="D461" i="2"/>
  <c r="A461" i="2"/>
  <c r="AI460" i="2"/>
  <c r="AR460" i="2"/>
  <c r="W460" i="2"/>
  <c r="AB460" i="2" s="1"/>
  <c r="BA460" i="2" s="1"/>
  <c r="V460" i="2"/>
  <c r="AA460" i="2" s="1"/>
  <c r="AU460" i="2" s="1"/>
  <c r="AE460" i="2"/>
  <c r="E460" i="2"/>
  <c r="D460" i="2"/>
  <c r="A460" i="2"/>
  <c r="AF459" i="2"/>
  <c r="Y459" i="2"/>
  <c r="AD459" i="2" s="1"/>
  <c r="BC459" i="2" s="1"/>
  <c r="AG459" i="2"/>
  <c r="BF459" i="2" s="1"/>
  <c r="V459" i="2"/>
  <c r="AA459" i="2" s="1"/>
  <c r="U459" i="2"/>
  <c r="Z459" i="2" s="1"/>
  <c r="AY459" i="2" s="1"/>
  <c r="E459" i="2"/>
  <c r="D459" i="2"/>
  <c r="A459" i="2"/>
  <c r="AH458" i="2"/>
  <c r="BG458" i="2" s="1"/>
  <c r="AF458" i="2"/>
  <c r="E458" i="2"/>
  <c r="D458" i="2"/>
  <c r="A458" i="2"/>
  <c r="AQ457" i="2"/>
  <c r="Y457" i="2"/>
  <c r="AD457" i="2" s="1"/>
  <c r="X457" i="2"/>
  <c r="AC457" i="2" s="1"/>
  <c r="AW457" i="2" s="1"/>
  <c r="V457" i="2"/>
  <c r="AA457" i="2" s="1"/>
  <c r="AO457" i="2"/>
  <c r="E457" i="2"/>
  <c r="D457" i="2"/>
  <c r="A457" i="2"/>
  <c r="W456" i="2"/>
  <c r="AB456" i="2" s="1"/>
  <c r="V456" i="2"/>
  <c r="AA456" i="2" s="1"/>
  <c r="AU456" i="2" s="1"/>
  <c r="E456" i="2"/>
  <c r="D456" i="2"/>
  <c r="A456" i="2"/>
  <c r="AF455" i="2"/>
  <c r="U455" i="2"/>
  <c r="Z455" i="2" s="1"/>
  <c r="E455" i="2"/>
  <c r="D455" i="2"/>
  <c r="A455" i="2"/>
  <c r="X454" i="2"/>
  <c r="AC454" i="2" s="1"/>
  <c r="E454" i="2"/>
  <c r="D454" i="2"/>
  <c r="A454" i="2"/>
  <c r="AS453" i="2"/>
  <c r="W453" i="2"/>
  <c r="AB453" i="2" s="1"/>
  <c r="AV453" i="2" s="1"/>
  <c r="V453" i="2"/>
  <c r="AA453" i="2" s="1"/>
  <c r="AU453" i="2" s="1"/>
  <c r="U453" i="2"/>
  <c r="Z453" i="2" s="1"/>
  <c r="AY453" i="2" s="1"/>
  <c r="E453" i="2"/>
  <c r="D453" i="2"/>
  <c r="A453" i="2"/>
  <c r="AI452" i="2"/>
  <c r="BH452" i="2" s="1"/>
  <c r="X452" i="2"/>
  <c r="AC452" i="2" s="1"/>
  <c r="AG452" i="2"/>
  <c r="BF452" i="2" s="1"/>
  <c r="V452" i="2"/>
  <c r="AA452" i="2" s="1"/>
  <c r="AO452" i="2"/>
  <c r="E452" i="2"/>
  <c r="D452" i="2"/>
  <c r="A452" i="2"/>
  <c r="AS451" i="2"/>
  <c r="X451" i="2"/>
  <c r="AC451" i="2" s="1"/>
  <c r="BB451" i="2" s="1"/>
  <c r="E451" i="2"/>
  <c r="D451" i="2"/>
  <c r="A451" i="2"/>
  <c r="AG450" i="2"/>
  <c r="BF450" i="2" s="1"/>
  <c r="AS450" i="2"/>
  <c r="AR450" i="2"/>
  <c r="AQ450" i="2"/>
  <c r="V450" i="2"/>
  <c r="AA450" i="2" s="1"/>
  <c r="U450" i="2"/>
  <c r="Z450" i="2" s="1"/>
  <c r="E450" i="2"/>
  <c r="D450" i="2"/>
  <c r="A450" i="2"/>
  <c r="AI449" i="2"/>
  <c r="AO449" i="2"/>
  <c r="E449" i="2"/>
  <c r="D449" i="2"/>
  <c r="A449" i="2"/>
  <c r="AR448" i="2"/>
  <c r="AQ448" i="2"/>
  <c r="AO448" i="2"/>
  <c r="E448" i="2"/>
  <c r="D448" i="2"/>
  <c r="A448" i="2"/>
  <c r="AS447" i="2"/>
  <c r="X447" i="2"/>
  <c r="AC447" i="2" s="1"/>
  <c r="W447" i="2"/>
  <c r="AB447" i="2" s="1"/>
  <c r="BA447" i="2" s="1"/>
  <c r="AE447" i="2"/>
  <c r="E447" i="2"/>
  <c r="D447" i="2"/>
  <c r="A447" i="2"/>
  <c r="AH446" i="2"/>
  <c r="AP446" i="2"/>
  <c r="E446" i="2"/>
  <c r="D446" i="2"/>
  <c r="A446" i="2"/>
  <c r="AS445" i="2"/>
  <c r="AG445" i="2"/>
  <c r="AL445" i="2" s="1"/>
  <c r="BK445" i="2" s="1"/>
  <c r="V445" i="2"/>
  <c r="AA445" i="2" s="1"/>
  <c r="U445" i="2"/>
  <c r="Z445" i="2" s="1"/>
  <c r="AY445" i="2" s="1"/>
  <c r="E445" i="2"/>
  <c r="D445" i="2"/>
  <c r="A445" i="2"/>
  <c r="AI444" i="2"/>
  <c r="AH444" i="2"/>
  <c r="AM444" i="2" s="1"/>
  <c r="AF444" i="2"/>
  <c r="BE444" i="2" s="1"/>
  <c r="AO444" i="2"/>
  <c r="E444" i="2"/>
  <c r="D444" i="2"/>
  <c r="A444" i="2"/>
  <c r="AI443" i="2"/>
  <c r="AR443" i="2"/>
  <c r="W443" i="2"/>
  <c r="AB443" i="2" s="1"/>
  <c r="AP443" i="2"/>
  <c r="AE443" i="2"/>
  <c r="E443" i="2"/>
  <c r="D443" i="2"/>
  <c r="A443" i="2"/>
  <c r="Y442" i="2"/>
  <c r="AD442" i="2" s="1"/>
  <c r="BC442" i="2" s="1"/>
  <c r="AR442" i="2"/>
  <c r="AQ442" i="2"/>
  <c r="AO442" i="2"/>
  <c r="E442" i="2"/>
  <c r="D442" i="2"/>
  <c r="A442" i="2"/>
  <c r="V441" i="2"/>
  <c r="AA441" i="2" s="1"/>
  <c r="AS441" i="2"/>
  <c r="AH441" i="2"/>
  <c r="AM441" i="2" s="1"/>
  <c r="AQ441" i="2"/>
  <c r="AF441" i="2"/>
  <c r="U441" i="2"/>
  <c r="Z441" i="2" s="1"/>
  <c r="AY441" i="2" s="1"/>
  <c r="E441" i="2"/>
  <c r="D441" i="2"/>
  <c r="A441" i="2"/>
  <c r="AI440" i="2"/>
  <c r="BH440" i="2" s="1"/>
  <c r="X440" i="2"/>
  <c r="AC440" i="2" s="1"/>
  <c r="AW440" i="2" s="1"/>
  <c r="AO440" i="2"/>
  <c r="E440" i="2"/>
  <c r="D440" i="2"/>
  <c r="A440" i="2"/>
  <c r="AS439" i="2"/>
  <c r="AH439" i="2"/>
  <c r="BG439" i="2" s="1"/>
  <c r="AG439" i="2"/>
  <c r="BF439" i="2" s="1"/>
  <c r="U439" i="2"/>
  <c r="Z439" i="2" s="1"/>
  <c r="AY439" i="2" s="1"/>
  <c r="E439" i="2"/>
  <c r="D439" i="2"/>
  <c r="A439" i="2"/>
  <c r="AI438" i="2"/>
  <c r="AH438" i="2"/>
  <c r="BG438" i="2" s="1"/>
  <c r="W438" i="2"/>
  <c r="AB438" i="2" s="1"/>
  <c r="AF438" i="2"/>
  <c r="AK438" i="2" s="1"/>
  <c r="BO438" i="2" s="1"/>
  <c r="AE438" i="2"/>
  <c r="BD438" i="2" s="1"/>
  <c r="E438" i="2"/>
  <c r="D438" i="2"/>
  <c r="A438" i="2"/>
  <c r="AS437" i="2"/>
  <c r="AG437" i="2"/>
  <c r="BF437" i="2" s="1"/>
  <c r="AF437" i="2"/>
  <c r="BE437" i="2" s="1"/>
  <c r="E437" i="2"/>
  <c r="D437" i="2"/>
  <c r="A437" i="2"/>
  <c r="Y436" i="2"/>
  <c r="AD436" i="2" s="1"/>
  <c r="AH436" i="2"/>
  <c r="AQ436" i="2"/>
  <c r="AP436" i="2"/>
  <c r="E436" i="2"/>
  <c r="D436" i="2"/>
  <c r="A436" i="2"/>
  <c r="AR435" i="2"/>
  <c r="AF435" i="2"/>
  <c r="AE435" i="2"/>
  <c r="E435" i="2"/>
  <c r="D435" i="2"/>
  <c r="A435" i="2"/>
  <c r="X434" i="2"/>
  <c r="AC434" i="2" s="1"/>
  <c r="W434" i="2"/>
  <c r="AB434" i="2" s="1"/>
  <c r="AE434" i="2"/>
  <c r="BD434" i="2" s="1"/>
  <c r="E434" i="2"/>
  <c r="D434" i="2"/>
  <c r="A434" i="2"/>
  <c r="AH433" i="2"/>
  <c r="BG433" i="2" s="1"/>
  <c r="W433" i="2"/>
  <c r="AB433" i="2" s="1"/>
  <c r="BA433" i="2" s="1"/>
  <c r="AS433" i="2"/>
  <c r="AQ433" i="2"/>
  <c r="AP433" i="2"/>
  <c r="U433" i="2"/>
  <c r="Z433" i="2" s="1"/>
  <c r="AT433" i="2" s="1"/>
  <c r="E433" i="2"/>
  <c r="D433" i="2"/>
  <c r="A433" i="2"/>
  <c r="X432" i="2"/>
  <c r="AC432" i="2" s="1"/>
  <c r="AQ432" i="2"/>
  <c r="AF432" i="2"/>
  <c r="AK432" i="2" s="1"/>
  <c r="U432" i="2"/>
  <c r="Z432" i="2" s="1"/>
  <c r="AT432" i="2" s="1"/>
  <c r="E432" i="2"/>
  <c r="D432" i="2"/>
  <c r="A432" i="2"/>
  <c r="AI431" i="2"/>
  <c r="BH431" i="2" s="1"/>
  <c r="AH431" i="2"/>
  <c r="BG431" i="2" s="1"/>
  <c r="AG431" i="2"/>
  <c r="U431" i="2"/>
  <c r="Z431" i="2" s="1"/>
  <c r="E431" i="2"/>
  <c r="D431" i="2"/>
  <c r="A431" i="2"/>
  <c r="AS430" i="2"/>
  <c r="V430" i="2"/>
  <c r="AA430" i="2" s="1"/>
  <c r="AZ430" i="2" s="1"/>
  <c r="E430" i="2"/>
  <c r="D430" i="2"/>
  <c r="A430" i="2"/>
  <c r="U429" i="2"/>
  <c r="Z429" i="2" s="1"/>
  <c r="AT429" i="2" s="1"/>
  <c r="Y429" i="2"/>
  <c r="AD429" i="2" s="1"/>
  <c r="BC429" i="2" s="1"/>
  <c r="X429" i="2"/>
  <c r="AC429" i="2" s="1"/>
  <c r="W429" i="2"/>
  <c r="AB429" i="2" s="1"/>
  <c r="V429" i="2"/>
  <c r="AA429" i="2" s="1"/>
  <c r="AZ429" i="2" s="1"/>
  <c r="AO429" i="2"/>
  <c r="E429" i="2"/>
  <c r="D429" i="2"/>
  <c r="A429" i="2"/>
  <c r="AS428" i="2"/>
  <c r="AQ428" i="2"/>
  <c r="U428" i="2"/>
  <c r="Z428" i="2" s="1"/>
  <c r="E428" i="2"/>
  <c r="D428" i="2"/>
  <c r="A428" i="2"/>
  <c r="AS427" i="2"/>
  <c r="AI427" i="2"/>
  <c r="AN427" i="2" s="1"/>
  <c r="AH427" i="2"/>
  <c r="AM427" i="2" s="1"/>
  <c r="AG427" i="2"/>
  <c r="BF427" i="2" s="1"/>
  <c r="V427" i="2"/>
  <c r="AA427" i="2" s="1"/>
  <c r="AZ427" i="2" s="1"/>
  <c r="AO427" i="2"/>
  <c r="E427" i="2"/>
  <c r="D427" i="2"/>
  <c r="A427" i="2"/>
  <c r="AO426" i="2"/>
  <c r="AS426" i="2"/>
  <c r="AR426" i="2"/>
  <c r="V426" i="2"/>
  <c r="AA426" i="2" s="1"/>
  <c r="U426" i="2"/>
  <c r="Z426" i="2" s="1"/>
  <c r="E426" i="2"/>
  <c r="D426" i="2"/>
  <c r="A426" i="2"/>
  <c r="AI425" i="2"/>
  <c r="AN425" i="2" s="1"/>
  <c r="BR425" i="2" s="1"/>
  <c r="AH425" i="2"/>
  <c r="AQ425" i="2"/>
  <c r="AP425" i="2"/>
  <c r="AO425" i="2"/>
  <c r="E425" i="2"/>
  <c r="D425" i="2"/>
  <c r="A425" i="2"/>
  <c r="AS424" i="2"/>
  <c r="AI424" i="2"/>
  <c r="BH424" i="2" s="1"/>
  <c r="AR424" i="2"/>
  <c r="V424" i="2"/>
  <c r="AA424" i="2" s="1"/>
  <c r="E424" i="2"/>
  <c r="D424" i="2"/>
  <c r="A424" i="2"/>
  <c r="AI423" i="2"/>
  <c r="AH423" i="2"/>
  <c r="AM423" i="2" s="1"/>
  <c r="BQ423" i="2" s="1"/>
  <c r="AQ423" i="2"/>
  <c r="AF423" i="2"/>
  <c r="AO423" i="2"/>
  <c r="E423" i="2"/>
  <c r="D423" i="2"/>
  <c r="A423" i="2"/>
  <c r="W422" i="2"/>
  <c r="AB422" i="2" s="1"/>
  <c r="AS422" i="2"/>
  <c r="AR422" i="2"/>
  <c r="AP422" i="2"/>
  <c r="E422" i="2"/>
  <c r="D422" i="2"/>
  <c r="A422" i="2"/>
  <c r="AQ421" i="2"/>
  <c r="AF421" i="2"/>
  <c r="BE421" i="2" s="1"/>
  <c r="W421" i="2"/>
  <c r="AB421" i="2" s="1"/>
  <c r="BA421" i="2" s="1"/>
  <c r="Y421" i="2"/>
  <c r="AD421" i="2" s="1"/>
  <c r="X421" i="2"/>
  <c r="AC421" i="2" s="1"/>
  <c r="AG421" i="2"/>
  <c r="AL421" i="2" s="1"/>
  <c r="BP421" i="2" s="1"/>
  <c r="AO421" i="2"/>
  <c r="E421" i="2"/>
  <c r="D421" i="2"/>
  <c r="A421" i="2"/>
  <c r="AS420" i="2"/>
  <c r="Y420" i="2"/>
  <c r="AD420" i="2" s="1"/>
  <c r="AH420" i="2"/>
  <c r="AO420" i="2"/>
  <c r="E420" i="2"/>
  <c r="D420" i="2"/>
  <c r="A420" i="2"/>
  <c r="AG419" i="2"/>
  <c r="AL419" i="2" s="1"/>
  <c r="BP419" i="2" s="1"/>
  <c r="AS419" i="2"/>
  <c r="AR419" i="2"/>
  <c r="W419" i="2"/>
  <c r="AB419" i="2" s="1"/>
  <c r="U419" i="2"/>
  <c r="Z419" i="2" s="1"/>
  <c r="E419" i="2"/>
  <c r="D419" i="2"/>
  <c r="A419" i="2"/>
  <c r="AI418" i="2"/>
  <c r="X418" i="2"/>
  <c r="AC418" i="2" s="1"/>
  <c r="AW418" i="2" s="1"/>
  <c r="AP418" i="2"/>
  <c r="AE418" i="2"/>
  <c r="E418" i="2"/>
  <c r="D418" i="2"/>
  <c r="A418" i="2"/>
  <c r="X417" i="2"/>
  <c r="AC417" i="2" s="1"/>
  <c r="W417" i="2"/>
  <c r="AB417" i="2" s="1"/>
  <c r="BA417" i="2" s="1"/>
  <c r="AO417" i="2"/>
  <c r="E417" i="2"/>
  <c r="D417" i="2"/>
  <c r="A417" i="2"/>
  <c r="Y416" i="2"/>
  <c r="AD416" i="2" s="1"/>
  <c r="AX416" i="2" s="1"/>
  <c r="X416" i="2"/>
  <c r="AC416" i="2" s="1"/>
  <c r="BB416" i="2" s="1"/>
  <c r="AG416" i="2"/>
  <c r="AE416" i="2"/>
  <c r="BD416" i="2" s="1"/>
  <c r="E416" i="2"/>
  <c r="D416" i="2"/>
  <c r="A416" i="2"/>
  <c r="Y415" i="2"/>
  <c r="AD415" i="2" s="1"/>
  <c r="BC415" i="2" s="1"/>
  <c r="W415" i="2"/>
  <c r="AB415" i="2" s="1"/>
  <c r="BA415" i="2" s="1"/>
  <c r="AF415" i="2"/>
  <c r="BE415" i="2" s="1"/>
  <c r="AO415" i="2"/>
  <c r="E415" i="2"/>
  <c r="D415" i="2"/>
  <c r="A415" i="2"/>
  <c r="AI414" i="2"/>
  <c r="AR414" i="2"/>
  <c r="AF414" i="2"/>
  <c r="BE414" i="2" s="1"/>
  <c r="E414" i="2"/>
  <c r="D414" i="2"/>
  <c r="A414" i="2"/>
  <c r="AS413" i="2"/>
  <c r="AQ413" i="2"/>
  <c r="AP413" i="2"/>
  <c r="U413" i="2"/>
  <c r="Z413" i="2" s="1"/>
  <c r="E413" i="2"/>
  <c r="D413" i="2"/>
  <c r="A413" i="2"/>
  <c r="AS412" i="2"/>
  <c r="AI412" i="2"/>
  <c r="BH412" i="2" s="1"/>
  <c r="X412" i="2"/>
  <c r="AC412" i="2" s="1"/>
  <c r="AQ412" i="2"/>
  <c r="AP412" i="2"/>
  <c r="AO412" i="2"/>
  <c r="E412" i="2"/>
  <c r="D412" i="2"/>
  <c r="A412" i="2"/>
  <c r="AR411" i="2"/>
  <c r="AG411" i="2"/>
  <c r="AL411" i="2" s="1"/>
  <c r="BP411" i="2" s="1"/>
  <c r="V411" i="2"/>
  <c r="AA411" i="2" s="1"/>
  <c r="U411" i="2"/>
  <c r="Z411" i="2" s="1"/>
  <c r="AT411" i="2" s="1"/>
  <c r="E411" i="2"/>
  <c r="D411" i="2"/>
  <c r="A411" i="2"/>
  <c r="AR410" i="2"/>
  <c r="AH410" i="2"/>
  <c r="AM410" i="2" s="1"/>
  <c r="X410" i="2"/>
  <c r="AC410" i="2" s="1"/>
  <c r="AQ410" i="2"/>
  <c r="AE410" i="2"/>
  <c r="BD410" i="2" s="1"/>
  <c r="E410" i="2"/>
  <c r="D410" i="2"/>
  <c r="A410" i="2"/>
  <c r="AH409" i="2"/>
  <c r="AG409" i="2"/>
  <c r="AP409" i="2"/>
  <c r="AO409" i="2"/>
  <c r="E409" i="2"/>
  <c r="D409" i="2"/>
  <c r="A409" i="2"/>
  <c r="X408" i="2"/>
  <c r="AC408" i="2" s="1"/>
  <c r="AG408" i="2"/>
  <c r="AF408" i="2"/>
  <c r="BE408" i="2" s="1"/>
  <c r="U408" i="2"/>
  <c r="Z408" i="2" s="1"/>
  <c r="E408" i="2"/>
  <c r="D408" i="2"/>
  <c r="A408" i="2"/>
  <c r="Y407" i="2"/>
  <c r="AD407" i="2" s="1"/>
  <c r="AX407" i="2" s="1"/>
  <c r="X407" i="2"/>
  <c r="AC407" i="2" s="1"/>
  <c r="BB407" i="2" s="1"/>
  <c r="AQ407" i="2"/>
  <c r="AP407" i="2"/>
  <c r="U407" i="2"/>
  <c r="Z407" i="2" s="1"/>
  <c r="E407" i="2"/>
  <c r="D407" i="2"/>
  <c r="A407" i="2"/>
  <c r="Y406" i="2"/>
  <c r="AD406" i="2" s="1"/>
  <c r="AH406" i="2"/>
  <c r="AM406" i="2" s="1"/>
  <c r="W406" i="2"/>
  <c r="AB406" i="2" s="1"/>
  <c r="V406" i="2"/>
  <c r="AA406" i="2" s="1"/>
  <c r="AE406" i="2"/>
  <c r="AJ406" i="2" s="1"/>
  <c r="E406" i="2"/>
  <c r="D406" i="2"/>
  <c r="A406" i="2"/>
  <c r="AS405" i="2"/>
  <c r="AR405" i="2"/>
  <c r="W405" i="2"/>
  <c r="AB405" i="2" s="1"/>
  <c r="AF405" i="2"/>
  <c r="BE405" i="2" s="1"/>
  <c r="E405" i="2"/>
  <c r="D405" i="2"/>
  <c r="A405" i="2"/>
  <c r="AG404" i="2"/>
  <c r="BF404" i="2" s="1"/>
  <c r="X404" i="2"/>
  <c r="AC404" i="2" s="1"/>
  <c r="AQ404" i="2"/>
  <c r="AE404" i="2"/>
  <c r="E404" i="2"/>
  <c r="D404" i="2"/>
  <c r="A404" i="2"/>
  <c r="AQ403" i="2"/>
  <c r="AS403" i="2"/>
  <c r="V403" i="2"/>
  <c r="AA403" i="2" s="1"/>
  <c r="AO403" i="2"/>
  <c r="E403" i="2"/>
  <c r="D403" i="2"/>
  <c r="A403" i="2"/>
  <c r="X402" i="2"/>
  <c r="AC402" i="2" s="1"/>
  <c r="Y402" i="2"/>
  <c r="AD402" i="2" s="1"/>
  <c r="AR402" i="2"/>
  <c r="AG402" i="2"/>
  <c r="AF402" i="2"/>
  <c r="AK402" i="2" s="1"/>
  <c r="AO402" i="2"/>
  <c r="E402" i="2"/>
  <c r="D402" i="2"/>
  <c r="A402" i="2"/>
  <c r="AO401" i="2"/>
  <c r="AI401" i="2"/>
  <c r="X401" i="2"/>
  <c r="AC401" i="2" s="1"/>
  <c r="BB401" i="2" s="1"/>
  <c r="AG401" i="2"/>
  <c r="AL401" i="2" s="1"/>
  <c r="AP401" i="2"/>
  <c r="U401" i="2"/>
  <c r="Z401" i="2" s="1"/>
  <c r="E401" i="2"/>
  <c r="D401" i="2"/>
  <c r="A401" i="2"/>
  <c r="AI400" i="2"/>
  <c r="AH400" i="2"/>
  <c r="AM400" i="2" s="1"/>
  <c r="W400" i="2"/>
  <c r="AB400" i="2" s="1"/>
  <c r="V400" i="2"/>
  <c r="AA400" i="2" s="1"/>
  <c r="AO400" i="2"/>
  <c r="E400" i="2"/>
  <c r="D400" i="2"/>
  <c r="A400" i="2"/>
  <c r="Y399" i="2"/>
  <c r="AD399" i="2" s="1"/>
  <c r="AX399" i="2" s="1"/>
  <c r="AR399" i="2"/>
  <c r="E399" i="2"/>
  <c r="D399" i="2"/>
  <c r="A399" i="2"/>
  <c r="Y398" i="2"/>
  <c r="AD398" i="2" s="1"/>
  <c r="AR398" i="2"/>
  <c r="AQ398" i="2"/>
  <c r="E398" i="2"/>
  <c r="D398" i="2"/>
  <c r="A398" i="2"/>
  <c r="U397" i="2"/>
  <c r="Z397" i="2" s="1"/>
  <c r="AH397" i="2"/>
  <c r="BG397" i="2" s="1"/>
  <c r="AQ397" i="2"/>
  <c r="AO397" i="2"/>
  <c r="E397" i="2"/>
  <c r="D397" i="2"/>
  <c r="A397" i="2"/>
  <c r="AQ396" i="2"/>
  <c r="Y396" i="2"/>
  <c r="AD396" i="2" s="1"/>
  <c r="E396" i="2"/>
  <c r="D396" i="2"/>
  <c r="A396" i="2"/>
  <c r="X395" i="2"/>
  <c r="AC395" i="2" s="1"/>
  <c r="AQ395" i="2"/>
  <c r="AP395" i="2"/>
  <c r="AO395" i="2"/>
  <c r="E395" i="2"/>
  <c r="D395" i="2"/>
  <c r="A395" i="2"/>
  <c r="U394" i="2"/>
  <c r="Z394" i="2" s="1"/>
  <c r="AI394" i="2"/>
  <c r="V394" i="2"/>
  <c r="AA394" i="2" s="1"/>
  <c r="AE394" i="2"/>
  <c r="E394" i="2"/>
  <c r="D394" i="2"/>
  <c r="A394" i="2"/>
  <c r="Y393" i="2"/>
  <c r="AD393" i="2" s="1"/>
  <c r="AX393" i="2" s="1"/>
  <c r="AR393" i="2"/>
  <c r="AF393" i="2"/>
  <c r="U393" i="2"/>
  <c r="Z393" i="2" s="1"/>
  <c r="E393" i="2"/>
  <c r="D393" i="2"/>
  <c r="A393" i="2"/>
  <c r="U392" i="2"/>
  <c r="Z392" i="2" s="1"/>
  <c r="AY392" i="2" s="1"/>
  <c r="X392" i="2"/>
  <c r="AC392" i="2" s="1"/>
  <c r="AQ392" i="2"/>
  <c r="AF392" i="2"/>
  <c r="AO392" i="2"/>
  <c r="E392" i="2"/>
  <c r="D392" i="2"/>
  <c r="A392" i="2"/>
  <c r="AO391" i="2"/>
  <c r="W391" i="2"/>
  <c r="AB391" i="2" s="1"/>
  <c r="BA391" i="2" s="1"/>
  <c r="AE391" i="2"/>
  <c r="BD391" i="2" s="1"/>
  <c r="E391" i="2"/>
  <c r="D391" i="2"/>
  <c r="A391" i="2"/>
  <c r="AS390" i="2"/>
  <c r="AQ390" i="2"/>
  <c r="V390" i="2"/>
  <c r="AA390" i="2" s="1"/>
  <c r="AO390" i="2"/>
  <c r="E390" i="2"/>
  <c r="D390" i="2"/>
  <c r="A390" i="2"/>
  <c r="AS389" i="2"/>
  <c r="AR389" i="2"/>
  <c r="E389" i="2"/>
  <c r="D389" i="2"/>
  <c r="A389" i="2"/>
  <c r="AH388" i="2"/>
  <c r="BG388" i="2" s="1"/>
  <c r="AG388" i="2"/>
  <c r="E388" i="2"/>
  <c r="D388" i="2"/>
  <c r="A388" i="2"/>
  <c r="AO387" i="2"/>
  <c r="Y387" i="2"/>
  <c r="AD387" i="2" s="1"/>
  <c r="AX387" i="2" s="1"/>
  <c r="AG387" i="2"/>
  <c r="AP387" i="2"/>
  <c r="U387" i="2"/>
  <c r="Z387" i="2" s="1"/>
  <c r="AT387" i="2" s="1"/>
  <c r="E387" i="2"/>
  <c r="D387" i="2"/>
  <c r="A387" i="2"/>
  <c r="AS386" i="2"/>
  <c r="AQ386" i="2"/>
  <c r="AE386" i="2"/>
  <c r="E386" i="2"/>
  <c r="D386" i="2"/>
  <c r="A386" i="2"/>
  <c r="AR385" i="2"/>
  <c r="AG385" i="2"/>
  <c r="AF385" i="2"/>
  <c r="U385" i="2"/>
  <c r="Z385" i="2" s="1"/>
  <c r="AT385" i="2" s="1"/>
  <c r="E385" i="2"/>
  <c r="D385" i="2"/>
  <c r="A385" i="2"/>
  <c r="U384" i="2"/>
  <c r="Z384" i="2" s="1"/>
  <c r="AY384" i="2" s="1"/>
  <c r="AS384" i="2"/>
  <c r="AR384" i="2"/>
  <c r="W384" i="2"/>
  <c r="AB384" i="2" s="1"/>
  <c r="AP384" i="2"/>
  <c r="E384" i="2"/>
  <c r="D384" i="2"/>
  <c r="A384" i="2"/>
  <c r="X383" i="2"/>
  <c r="AC383" i="2" s="1"/>
  <c r="AQ383" i="2"/>
  <c r="E383" i="2"/>
  <c r="D383" i="2"/>
  <c r="A383" i="2"/>
  <c r="AS382" i="2"/>
  <c r="AE382" i="2"/>
  <c r="AJ382" i="2" s="1"/>
  <c r="E382" i="2"/>
  <c r="D382" i="2"/>
  <c r="A382" i="2"/>
  <c r="AR381" i="2"/>
  <c r="AP381" i="2"/>
  <c r="AO381" i="2"/>
  <c r="E381" i="2"/>
  <c r="D381" i="2"/>
  <c r="A381" i="2"/>
  <c r="AS380" i="2"/>
  <c r="AH380" i="2"/>
  <c r="AG380" i="2"/>
  <c r="AF380" i="2"/>
  <c r="AK380" i="2" s="1"/>
  <c r="BJ380" i="2" s="1"/>
  <c r="AE380" i="2"/>
  <c r="E380" i="2"/>
  <c r="D380" i="2"/>
  <c r="A380" i="2"/>
  <c r="AI379" i="2"/>
  <c r="AH379" i="2"/>
  <c r="AM379" i="2" s="1"/>
  <c r="AQ379" i="2"/>
  <c r="AF379" i="2"/>
  <c r="AE379" i="2"/>
  <c r="E379" i="2"/>
  <c r="D379" i="2"/>
  <c r="A379" i="2"/>
  <c r="AS378" i="2"/>
  <c r="AG378" i="2"/>
  <c r="BF378" i="2" s="1"/>
  <c r="AF378" i="2"/>
  <c r="BE378" i="2" s="1"/>
  <c r="AE378" i="2"/>
  <c r="E378" i="2"/>
  <c r="D378" i="2"/>
  <c r="A378" i="2"/>
  <c r="AQ377" i="2"/>
  <c r="E377" i="2"/>
  <c r="D377" i="2"/>
  <c r="A377" i="2"/>
  <c r="AH376" i="2"/>
  <c r="BG376" i="2" s="1"/>
  <c r="AR376" i="2"/>
  <c r="AF376" i="2"/>
  <c r="AK376" i="2" s="1"/>
  <c r="BO376" i="2" s="1"/>
  <c r="AE376" i="2"/>
  <c r="E376" i="2"/>
  <c r="D376" i="2"/>
  <c r="A376" i="2"/>
  <c r="AR375" i="2"/>
  <c r="X375" i="2"/>
  <c r="AC375" i="2" s="1"/>
  <c r="AQ375" i="2"/>
  <c r="AP375" i="2"/>
  <c r="AE375" i="2"/>
  <c r="E375" i="2"/>
  <c r="D375" i="2"/>
  <c r="A375" i="2"/>
  <c r="X374" i="2"/>
  <c r="AC374" i="2" s="1"/>
  <c r="BB374" i="2" s="1"/>
  <c r="W374" i="2"/>
  <c r="AB374" i="2" s="1"/>
  <c r="AE374" i="2"/>
  <c r="AJ374" i="2" s="1"/>
  <c r="BI374" i="2" s="1"/>
  <c r="E374" i="2"/>
  <c r="D374" i="2"/>
  <c r="A374" i="2"/>
  <c r="Y373" i="2"/>
  <c r="AD373" i="2" s="1"/>
  <c r="AP373" i="2"/>
  <c r="AE373" i="2"/>
  <c r="AJ373" i="2" s="1"/>
  <c r="BI373" i="2" s="1"/>
  <c r="E373" i="2"/>
  <c r="D373" i="2"/>
  <c r="A373" i="2"/>
  <c r="AH372" i="2"/>
  <c r="W372" i="2"/>
  <c r="AB372" i="2" s="1"/>
  <c r="BA372" i="2" s="1"/>
  <c r="AF372" i="2"/>
  <c r="AK372" i="2" s="1"/>
  <c r="BJ372" i="2" s="1"/>
  <c r="E372" i="2"/>
  <c r="D372" i="2"/>
  <c r="A372" i="2"/>
  <c r="AQ371" i="2"/>
  <c r="AP371" i="2"/>
  <c r="E371" i="2"/>
  <c r="D371" i="2"/>
  <c r="A371" i="2"/>
  <c r="AR370" i="2"/>
  <c r="W370" i="2"/>
  <c r="AB370" i="2" s="1"/>
  <c r="E370" i="2"/>
  <c r="D370" i="2"/>
  <c r="A370" i="2"/>
  <c r="AI369" i="2"/>
  <c r="W369" i="2"/>
  <c r="AB369" i="2" s="1"/>
  <c r="BA369" i="2" s="1"/>
  <c r="AF369" i="2"/>
  <c r="AK369" i="2" s="1"/>
  <c r="BJ369" i="2" s="1"/>
  <c r="AE369" i="2"/>
  <c r="E369" i="2"/>
  <c r="D369" i="2"/>
  <c r="A369" i="2"/>
  <c r="W368" i="2"/>
  <c r="AB368" i="2" s="1"/>
  <c r="AV368" i="2" s="1"/>
  <c r="AP368" i="2"/>
  <c r="E368" i="2"/>
  <c r="D368" i="2"/>
  <c r="A368" i="2"/>
  <c r="AI367" i="2"/>
  <c r="AH367" i="2"/>
  <c r="BG367" i="2" s="1"/>
  <c r="AQ367" i="2"/>
  <c r="AO367" i="2"/>
  <c r="E367" i="2"/>
  <c r="D367" i="2"/>
  <c r="A367" i="2"/>
  <c r="U366" i="2"/>
  <c r="Z366" i="2" s="1"/>
  <c r="AY366" i="2" s="1"/>
  <c r="W366" i="2"/>
  <c r="AB366" i="2" s="1"/>
  <c r="BA366" i="2" s="1"/>
  <c r="AE366" i="2"/>
  <c r="E366" i="2"/>
  <c r="D366" i="2"/>
  <c r="A366" i="2"/>
  <c r="AI365" i="2"/>
  <c r="AR365" i="2"/>
  <c r="AG365" i="2"/>
  <c r="BF365" i="2" s="1"/>
  <c r="E365" i="2"/>
  <c r="D365" i="2"/>
  <c r="A365" i="2"/>
  <c r="AO364" i="2"/>
  <c r="AG364" i="2"/>
  <c r="AP364" i="2"/>
  <c r="AE364" i="2"/>
  <c r="E364" i="2"/>
  <c r="D364" i="2"/>
  <c r="A364" i="2"/>
  <c r="AI363" i="2"/>
  <c r="AF363" i="2"/>
  <c r="AK363" i="2" s="1"/>
  <c r="BJ363" i="2" s="1"/>
  <c r="U363" i="2"/>
  <c r="Z363" i="2" s="1"/>
  <c r="AY363" i="2" s="1"/>
  <c r="E363" i="2"/>
  <c r="D363" i="2"/>
  <c r="A363" i="2"/>
  <c r="AI362" i="2"/>
  <c r="AP362" i="2"/>
  <c r="U362" i="2"/>
  <c r="Z362" i="2" s="1"/>
  <c r="E362" i="2"/>
  <c r="D362" i="2"/>
  <c r="A362" i="2"/>
  <c r="AI361" i="2"/>
  <c r="BH361" i="2" s="1"/>
  <c r="AR361" i="2"/>
  <c r="W361" i="2"/>
  <c r="AB361" i="2" s="1"/>
  <c r="AF361" i="2"/>
  <c r="E361" i="2"/>
  <c r="D361" i="2"/>
  <c r="A361" i="2"/>
  <c r="AS360" i="2"/>
  <c r="AH360" i="2"/>
  <c r="W360" i="2"/>
  <c r="AB360" i="2" s="1"/>
  <c r="AV360" i="2" s="1"/>
  <c r="AP360" i="2"/>
  <c r="E360" i="2"/>
  <c r="D360" i="2"/>
  <c r="A360" i="2"/>
  <c r="Y359" i="2"/>
  <c r="AD359" i="2" s="1"/>
  <c r="X359" i="2"/>
  <c r="AC359" i="2" s="1"/>
  <c r="BB359" i="2" s="1"/>
  <c r="AQ359" i="2"/>
  <c r="U359" i="2"/>
  <c r="Z359" i="2" s="1"/>
  <c r="AT359" i="2" s="1"/>
  <c r="E359" i="2"/>
  <c r="D359" i="2"/>
  <c r="A359" i="2"/>
  <c r="Y358" i="2"/>
  <c r="AD358" i="2" s="1"/>
  <c r="AR358" i="2"/>
  <c r="AQ358" i="2"/>
  <c r="V358" i="2"/>
  <c r="AA358" i="2" s="1"/>
  <c r="U358" i="2"/>
  <c r="Z358" i="2" s="1"/>
  <c r="AY358" i="2" s="1"/>
  <c r="E358" i="2"/>
  <c r="D358" i="2"/>
  <c r="A358" i="2"/>
  <c r="AF357" i="2"/>
  <c r="AK357" i="2" s="1"/>
  <c r="BJ357" i="2" s="1"/>
  <c r="AE357" i="2"/>
  <c r="BD357" i="2" s="1"/>
  <c r="E357" i="2"/>
  <c r="D357" i="2"/>
  <c r="A357" i="2"/>
  <c r="AO356" i="2"/>
  <c r="E356" i="2"/>
  <c r="D356" i="2"/>
  <c r="A356" i="2"/>
  <c r="U355" i="2"/>
  <c r="Z355" i="2" s="1"/>
  <c r="AI355" i="2"/>
  <c r="AN355" i="2" s="1"/>
  <c r="E355" i="2"/>
  <c r="D355" i="2"/>
  <c r="A355" i="2"/>
  <c r="AS354" i="2"/>
  <c r="X354" i="2"/>
  <c r="AC354" i="2" s="1"/>
  <c r="AG354" i="2"/>
  <c r="AO354" i="2"/>
  <c r="E354" i="2"/>
  <c r="D354" i="2"/>
  <c r="A354" i="2"/>
  <c r="X353" i="2"/>
  <c r="AC353" i="2" s="1"/>
  <c r="BB353" i="2" s="1"/>
  <c r="V353" i="2"/>
  <c r="AA353" i="2" s="1"/>
  <c r="AZ353" i="2" s="1"/>
  <c r="AO353" i="2"/>
  <c r="E353" i="2"/>
  <c r="D353" i="2"/>
  <c r="A353" i="2"/>
  <c r="AI352" i="2"/>
  <c r="AN352" i="2" s="1"/>
  <c r="BM352" i="2" s="1"/>
  <c r="AR352" i="2"/>
  <c r="AG352" i="2"/>
  <c r="AF352" i="2"/>
  <c r="AK352" i="2" s="1"/>
  <c r="BO352" i="2" s="1"/>
  <c r="AO352" i="2"/>
  <c r="E352" i="2"/>
  <c r="D352" i="2"/>
  <c r="A352" i="2"/>
  <c r="AI351" i="2"/>
  <c r="BH351" i="2" s="1"/>
  <c r="X351" i="2"/>
  <c r="AC351" i="2" s="1"/>
  <c r="BB351" i="2" s="1"/>
  <c r="AG351" i="2"/>
  <c r="AL351" i="2" s="1"/>
  <c r="E351" i="2"/>
  <c r="D351" i="2"/>
  <c r="A351" i="2"/>
  <c r="Y350" i="2"/>
  <c r="AD350" i="2" s="1"/>
  <c r="BC350" i="2" s="1"/>
  <c r="W350" i="2"/>
  <c r="AB350" i="2" s="1"/>
  <c r="BA350" i="2" s="1"/>
  <c r="AP350" i="2"/>
  <c r="AE350" i="2"/>
  <c r="AJ350" i="2" s="1"/>
  <c r="BI350" i="2" s="1"/>
  <c r="E350" i="2"/>
  <c r="D350" i="2"/>
  <c r="A350" i="2"/>
  <c r="Y349" i="2"/>
  <c r="AD349" i="2" s="1"/>
  <c r="AH349" i="2"/>
  <c r="AG349" i="2"/>
  <c r="AL349" i="2" s="1"/>
  <c r="E349" i="2"/>
  <c r="D349" i="2"/>
  <c r="A349" i="2"/>
  <c r="X348" i="2"/>
  <c r="AC348" i="2" s="1"/>
  <c r="BB348" i="2" s="1"/>
  <c r="AS348" i="2"/>
  <c r="V348" i="2"/>
  <c r="AA348" i="2" s="1"/>
  <c r="AZ348" i="2" s="1"/>
  <c r="U348" i="2"/>
  <c r="Z348" i="2" s="1"/>
  <c r="E348" i="2"/>
  <c r="D348" i="2"/>
  <c r="A348" i="2"/>
  <c r="AP347" i="2"/>
  <c r="AI347" i="2"/>
  <c r="AR347" i="2"/>
  <c r="AQ347" i="2"/>
  <c r="AF347" i="2"/>
  <c r="AK347" i="2" s="1"/>
  <c r="BO347" i="2" s="1"/>
  <c r="E347" i="2"/>
  <c r="D347" i="2"/>
  <c r="A347" i="2"/>
  <c r="AI346" i="2"/>
  <c r="BH346" i="2" s="1"/>
  <c r="AH346" i="2"/>
  <c r="BG346" i="2" s="1"/>
  <c r="AG346" i="2"/>
  <c r="AP346" i="2"/>
  <c r="AO346" i="2"/>
  <c r="E346" i="2"/>
  <c r="D346" i="2"/>
  <c r="A346" i="2"/>
  <c r="AF345" i="2"/>
  <c r="AH345" i="2"/>
  <c r="AM345" i="2" s="1"/>
  <c r="BQ345" i="2" s="1"/>
  <c r="V345" i="2"/>
  <c r="AA345" i="2" s="1"/>
  <c r="AZ345" i="2" s="1"/>
  <c r="U345" i="2"/>
  <c r="Z345" i="2" s="1"/>
  <c r="E345" i="2"/>
  <c r="D345" i="2"/>
  <c r="A345" i="2"/>
  <c r="AG344" i="2"/>
  <c r="AL344" i="2" s="1"/>
  <c r="BK344" i="2" s="1"/>
  <c r="AI344" i="2"/>
  <c r="AH344" i="2"/>
  <c r="AP344" i="2"/>
  <c r="AE344" i="2"/>
  <c r="AJ344" i="2" s="1"/>
  <c r="E344" i="2"/>
  <c r="D344" i="2"/>
  <c r="A344" i="2"/>
  <c r="AI343" i="2"/>
  <c r="AN343" i="2" s="1"/>
  <c r="AR343" i="2"/>
  <c r="AP343" i="2"/>
  <c r="AE343" i="2"/>
  <c r="E343" i="2"/>
  <c r="D343" i="2"/>
  <c r="A343" i="2"/>
  <c r="AS342" i="2"/>
  <c r="X342" i="2"/>
  <c r="AC342" i="2" s="1"/>
  <c r="AQ342" i="2"/>
  <c r="AP342" i="2"/>
  <c r="E342" i="2"/>
  <c r="D342" i="2"/>
  <c r="A342" i="2"/>
  <c r="Y341" i="2"/>
  <c r="AD341" i="2" s="1"/>
  <c r="AH341" i="2"/>
  <c r="BG341" i="2" s="1"/>
  <c r="AQ341" i="2"/>
  <c r="AE341" i="2"/>
  <c r="AJ341" i="2" s="1"/>
  <c r="BI341" i="2" s="1"/>
  <c r="E341" i="2"/>
  <c r="D341" i="2"/>
  <c r="A341" i="2"/>
  <c r="AG340" i="2"/>
  <c r="AL340" i="2" s="1"/>
  <c r="BP340" i="2" s="1"/>
  <c r="U340" i="2"/>
  <c r="Z340" i="2" s="1"/>
  <c r="AT340" i="2" s="1"/>
  <c r="AS340" i="2"/>
  <c r="AR340" i="2"/>
  <c r="W340" i="2"/>
  <c r="AB340" i="2" s="1"/>
  <c r="BA340" i="2" s="1"/>
  <c r="V340" i="2"/>
  <c r="AA340" i="2" s="1"/>
  <c r="AO340" i="2"/>
  <c r="E340" i="2"/>
  <c r="D340" i="2"/>
  <c r="A340" i="2"/>
  <c r="AS339" i="2"/>
  <c r="AG339" i="2"/>
  <c r="BF339" i="2" s="1"/>
  <c r="V339" i="2"/>
  <c r="AA339" i="2" s="1"/>
  <c r="AE339" i="2"/>
  <c r="AJ339" i="2" s="1"/>
  <c r="E339" i="2"/>
  <c r="D339" i="2"/>
  <c r="A339" i="2"/>
  <c r="AR338" i="2"/>
  <c r="AQ338" i="2"/>
  <c r="AF338" i="2"/>
  <c r="AO338" i="2"/>
  <c r="E338" i="2"/>
  <c r="D338" i="2"/>
  <c r="A338" i="2"/>
  <c r="Y337" i="2"/>
  <c r="AD337" i="2" s="1"/>
  <c r="X337" i="2"/>
  <c r="AC337" i="2" s="1"/>
  <c r="AW337" i="2" s="1"/>
  <c r="AF337" i="2"/>
  <c r="BE337" i="2" s="1"/>
  <c r="U337" i="2"/>
  <c r="Z337" i="2" s="1"/>
  <c r="E337" i="2"/>
  <c r="D337" i="2"/>
  <c r="A337" i="2"/>
  <c r="AI336" i="2"/>
  <c r="AN336" i="2" s="1"/>
  <c r="BR336" i="2" s="1"/>
  <c r="AG336" i="2"/>
  <c r="BF336" i="2" s="1"/>
  <c r="AF336" i="2"/>
  <c r="U336" i="2"/>
  <c r="Z336" i="2" s="1"/>
  <c r="E336" i="2"/>
  <c r="D336" i="2"/>
  <c r="A336" i="2"/>
  <c r="AS335" i="2"/>
  <c r="X335" i="2"/>
  <c r="AC335" i="2" s="1"/>
  <c r="AQ335" i="2"/>
  <c r="V335" i="2"/>
  <c r="AA335" i="2" s="1"/>
  <c r="AU335" i="2" s="1"/>
  <c r="E335" i="2"/>
  <c r="D335" i="2"/>
  <c r="A335" i="2"/>
  <c r="Y334" i="2"/>
  <c r="AD334" i="2" s="1"/>
  <c r="AH334" i="2"/>
  <c r="AM334" i="2" s="1"/>
  <c r="BL334" i="2" s="1"/>
  <c r="AF334" i="2"/>
  <c r="AK334" i="2" s="1"/>
  <c r="E334" i="2"/>
  <c r="D334" i="2"/>
  <c r="A334" i="2"/>
  <c r="AI333" i="2"/>
  <c r="BH333" i="2" s="1"/>
  <c r="AO333" i="2"/>
  <c r="E333" i="2"/>
  <c r="D333" i="2"/>
  <c r="A333" i="2"/>
  <c r="Y332" i="2"/>
  <c r="AD332" i="2" s="1"/>
  <c r="AH332" i="2"/>
  <c r="BG332" i="2" s="1"/>
  <c r="AQ332" i="2"/>
  <c r="AF332" i="2"/>
  <c r="E332" i="2"/>
  <c r="D332" i="2"/>
  <c r="A332" i="2"/>
  <c r="AS331" i="2"/>
  <c r="AH331" i="2"/>
  <c r="AQ331" i="2"/>
  <c r="AP331" i="2"/>
  <c r="AE331" i="2"/>
  <c r="E331" i="2"/>
  <c r="D331" i="2"/>
  <c r="A331" i="2"/>
  <c r="AI330" i="2"/>
  <c r="X330" i="2"/>
  <c r="AC330" i="2" s="1"/>
  <c r="AQ330" i="2"/>
  <c r="AP330" i="2"/>
  <c r="E330" i="2"/>
  <c r="D330" i="2"/>
  <c r="A330" i="2"/>
  <c r="AI329" i="2"/>
  <c r="AN329" i="2" s="1"/>
  <c r="BR329" i="2" s="1"/>
  <c r="AG329" i="2"/>
  <c r="BF329" i="2" s="1"/>
  <c r="U329" i="2"/>
  <c r="Z329" i="2" s="1"/>
  <c r="E329" i="2"/>
  <c r="D329" i="2"/>
  <c r="A329" i="2"/>
  <c r="Y328" i="2"/>
  <c r="AD328" i="2" s="1"/>
  <c r="AH328" i="2"/>
  <c r="BG328" i="2" s="1"/>
  <c r="AQ328" i="2"/>
  <c r="AO328" i="2"/>
  <c r="E328" i="2"/>
  <c r="D328" i="2"/>
  <c r="A328" i="2"/>
  <c r="V327" i="2"/>
  <c r="AA327" i="2" s="1"/>
  <c r="AI327" i="2"/>
  <c r="BH327" i="2" s="1"/>
  <c r="AH327" i="2"/>
  <c r="AQ327" i="2"/>
  <c r="E327" i="2"/>
  <c r="D327" i="2"/>
  <c r="A327" i="2"/>
  <c r="AH326" i="2"/>
  <c r="BG326" i="2" s="1"/>
  <c r="AO326" i="2"/>
  <c r="E326" i="2"/>
  <c r="D326" i="2"/>
  <c r="A326" i="2"/>
  <c r="W325" i="2"/>
  <c r="AB325" i="2" s="1"/>
  <c r="BA325" i="2" s="1"/>
  <c r="Y325" i="2"/>
  <c r="AD325" i="2" s="1"/>
  <c r="AR325" i="2"/>
  <c r="AG325" i="2"/>
  <c r="AF325" i="2"/>
  <c r="AK325" i="2" s="1"/>
  <c r="AO325" i="2"/>
  <c r="E325" i="2"/>
  <c r="D325" i="2"/>
  <c r="A325" i="2"/>
  <c r="Y324" i="2"/>
  <c r="AD324" i="2" s="1"/>
  <c r="BC324" i="2" s="1"/>
  <c r="AS324" i="2"/>
  <c r="AR324" i="2"/>
  <c r="W324" i="2"/>
  <c r="AB324" i="2" s="1"/>
  <c r="AV324" i="2" s="1"/>
  <c r="U324" i="2"/>
  <c r="Z324" i="2" s="1"/>
  <c r="E324" i="2"/>
  <c r="D324" i="2"/>
  <c r="A324" i="2"/>
  <c r="AI323" i="2"/>
  <c r="V323" i="2"/>
  <c r="AA323" i="2" s="1"/>
  <c r="AO323" i="2"/>
  <c r="E323" i="2"/>
  <c r="D323" i="2"/>
  <c r="A323" i="2"/>
  <c r="Y322" i="2"/>
  <c r="AD322" i="2" s="1"/>
  <c r="AG322" i="2"/>
  <c r="BF322" i="2" s="1"/>
  <c r="AP322" i="2"/>
  <c r="E322" i="2"/>
  <c r="D322" i="2"/>
  <c r="A322" i="2"/>
  <c r="Y321" i="2"/>
  <c r="AD321" i="2" s="1"/>
  <c r="BC321" i="2" s="1"/>
  <c r="AF321" i="2"/>
  <c r="BE321" i="2" s="1"/>
  <c r="AO321" i="2"/>
  <c r="E321" i="2"/>
  <c r="D321" i="2"/>
  <c r="A321" i="2"/>
  <c r="AH320" i="2"/>
  <c r="AF320" i="2"/>
  <c r="AK320" i="2" s="1"/>
  <c r="BO320" i="2" s="1"/>
  <c r="AO320" i="2"/>
  <c r="E320" i="2"/>
  <c r="D320" i="2"/>
  <c r="A320" i="2"/>
  <c r="Y319" i="2"/>
  <c r="AD319" i="2" s="1"/>
  <c r="AH319" i="2"/>
  <c r="AG319" i="2"/>
  <c r="AL319" i="2" s="1"/>
  <c r="BP319" i="2" s="1"/>
  <c r="AF319" i="2"/>
  <c r="E319" i="2"/>
  <c r="D319" i="2"/>
  <c r="A319" i="2"/>
  <c r="AS318" i="2"/>
  <c r="X318" i="2"/>
  <c r="AC318" i="2" s="1"/>
  <c r="AW318" i="2" s="1"/>
  <c r="AG318" i="2"/>
  <c r="AL318" i="2" s="1"/>
  <c r="AF318" i="2"/>
  <c r="BE318" i="2" s="1"/>
  <c r="AE318" i="2"/>
  <c r="AJ318" i="2" s="1"/>
  <c r="BN318" i="2" s="1"/>
  <c r="E318" i="2"/>
  <c r="D318" i="2"/>
  <c r="A318" i="2"/>
  <c r="Y317" i="2"/>
  <c r="AD317" i="2" s="1"/>
  <c r="AH317" i="2"/>
  <c r="BG317" i="2" s="1"/>
  <c r="AQ317" i="2"/>
  <c r="AE317" i="2"/>
  <c r="E317" i="2"/>
  <c r="D317" i="2"/>
  <c r="A317" i="2"/>
  <c r="AR316" i="2"/>
  <c r="AG316" i="2"/>
  <c r="AO316" i="2"/>
  <c r="E316" i="2"/>
  <c r="D316" i="2"/>
  <c r="A316" i="2"/>
  <c r="AR315" i="2"/>
  <c r="AI315" i="2"/>
  <c r="X315" i="2"/>
  <c r="AC315" i="2" s="1"/>
  <c r="AQ315" i="2"/>
  <c r="V315" i="2"/>
  <c r="AA315" i="2" s="1"/>
  <c r="AU315" i="2" s="1"/>
  <c r="E315" i="2"/>
  <c r="D315" i="2"/>
  <c r="A315" i="2"/>
  <c r="AF314" i="2"/>
  <c r="AS314" i="2"/>
  <c r="AH314" i="2"/>
  <c r="AG314" i="2"/>
  <c r="BF314" i="2" s="1"/>
  <c r="AP314" i="2"/>
  <c r="U314" i="2"/>
  <c r="Z314" i="2" s="1"/>
  <c r="E314" i="2"/>
  <c r="D314" i="2"/>
  <c r="A314" i="2"/>
  <c r="X313" i="2"/>
  <c r="AC313" i="2" s="1"/>
  <c r="BB313" i="2" s="1"/>
  <c r="AQ313" i="2"/>
  <c r="V313" i="2"/>
  <c r="AA313" i="2" s="1"/>
  <c r="AU313" i="2" s="1"/>
  <c r="AE313" i="2"/>
  <c r="BD313" i="2" s="1"/>
  <c r="E313" i="2"/>
  <c r="D313" i="2"/>
  <c r="A313" i="2"/>
  <c r="AI312" i="2"/>
  <c r="AR312" i="2"/>
  <c r="W312" i="2"/>
  <c r="AB312" i="2" s="1"/>
  <c r="BA312" i="2" s="1"/>
  <c r="AP312" i="2"/>
  <c r="AO312" i="2"/>
  <c r="E312" i="2"/>
  <c r="D312" i="2"/>
  <c r="A312" i="2"/>
  <c r="AS311" i="2"/>
  <c r="AR311" i="2"/>
  <c r="AG311" i="2"/>
  <c r="AL311" i="2" s="1"/>
  <c r="BP311" i="2" s="1"/>
  <c r="AF311" i="2"/>
  <c r="AK311" i="2" s="1"/>
  <c r="BO311" i="2" s="1"/>
  <c r="U311" i="2"/>
  <c r="Z311" i="2" s="1"/>
  <c r="E311" i="2"/>
  <c r="D311" i="2"/>
  <c r="A311" i="2"/>
  <c r="AF310" i="2"/>
  <c r="AR310" i="2"/>
  <c r="AP310" i="2"/>
  <c r="AE310" i="2"/>
  <c r="BD310" i="2" s="1"/>
  <c r="E310" i="2"/>
  <c r="D310" i="2"/>
  <c r="A310" i="2"/>
  <c r="W309" i="2"/>
  <c r="AB309" i="2" s="1"/>
  <c r="V309" i="2"/>
  <c r="AA309" i="2" s="1"/>
  <c r="AI309" i="2"/>
  <c r="BH309" i="2" s="1"/>
  <c r="AP309" i="2"/>
  <c r="E309" i="2"/>
  <c r="D309" i="2"/>
  <c r="A309" i="2"/>
  <c r="AI308" i="2"/>
  <c r="AH308" i="2"/>
  <c r="W308" i="2"/>
  <c r="AB308" i="2" s="1"/>
  <c r="V308" i="2"/>
  <c r="AA308" i="2" s="1"/>
  <c r="AO308" i="2"/>
  <c r="E308" i="2"/>
  <c r="D308" i="2"/>
  <c r="A308" i="2"/>
  <c r="AG307" i="2"/>
  <c r="BF307" i="2" s="1"/>
  <c r="U307" i="2"/>
  <c r="Z307" i="2" s="1"/>
  <c r="AY307" i="2" s="1"/>
  <c r="E307" i="2"/>
  <c r="D307" i="2"/>
  <c r="A307" i="2"/>
  <c r="V306" i="2"/>
  <c r="AA306" i="2" s="1"/>
  <c r="AZ306" i="2" s="1"/>
  <c r="Y306" i="2"/>
  <c r="AD306" i="2" s="1"/>
  <c r="AR306" i="2"/>
  <c r="AF306" i="2"/>
  <c r="E306" i="2"/>
  <c r="D306" i="2"/>
  <c r="A306" i="2"/>
  <c r="AS305" i="2"/>
  <c r="W305" i="2"/>
  <c r="AB305" i="2" s="1"/>
  <c r="BA305" i="2" s="1"/>
  <c r="V305" i="2"/>
  <c r="AA305" i="2" s="1"/>
  <c r="AO305" i="2"/>
  <c r="E305" i="2"/>
  <c r="D305" i="2"/>
  <c r="A305" i="2"/>
  <c r="AP304" i="2"/>
  <c r="U304" i="2"/>
  <c r="Z304" i="2" s="1"/>
  <c r="AY304" i="2" s="1"/>
  <c r="E304" i="2"/>
  <c r="D304" i="2"/>
  <c r="A304" i="2"/>
  <c r="AR303" i="2"/>
  <c r="AQ303" i="2"/>
  <c r="AE303" i="2"/>
  <c r="E303" i="2"/>
  <c r="D303" i="2"/>
  <c r="A303" i="2"/>
  <c r="AI302" i="2"/>
  <c r="X302" i="2"/>
  <c r="AC302" i="2" s="1"/>
  <c r="BB302" i="2" s="1"/>
  <c r="W302" i="2"/>
  <c r="AB302" i="2" s="1"/>
  <c r="BA302" i="2" s="1"/>
  <c r="V302" i="2"/>
  <c r="AA302" i="2" s="1"/>
  <c r="AO302" i="2"/>
  <c r="E302" i="2"/>
  <c r="D302" i="2"/>
  <c r="A302" i="2"/>
  <c r="AS301" i="2"/>
  <c r="X301" i="2"/>
  <c r="AC301" i="2" s="1"/>
  <c r="AG301" i="2"/>
  <c r="BF301" i="2" s="1"/>
  <c r="AP301" i="2"/>
  <c r="U301" i="2"/>
  <c r="Z301" i="2" s="1"/>
  <c r="E301" i="2"/>
  <c r="D301" i="2"/>
  <c r="A301" i="2"/>
  <c r="AS300" i="2"/>
  <c r="Y300" i="2"/>
  <c r="AD300" i="2" s="1"/>
  <c r="AH300" i="2"/>
  <c r="BG300" i="2" s="1"/>
  <c r="W300" i="2"/>
  <c r="AB300" i="2" s="1"/>
  <c r="AF300" i="2"/>
  <c r="E300" i="2"/>
  <c r="D300" i="2"/>
  <c r="A300" i="2"/>
  <c r="AH299" i="2"/>
  <c r="AP299" i="2"/>
  <c r="AO299" i="2"/>
  <c r="E299" i="2"/>
  <c r="D299" i="2"/>
  <c r="A299" i="2"/>
  <c r="AI298" i="2"/>
  <c r="AH298" i="2"/>
  <c r="AM298" i="2" s="1"/>
  <c r="BQ298" i="2" s="1"/>
  <c r="AP298" i="2"/>
  <c r="E298" i="2"/>
  <c r="D298" i="2"/>
  <c r="A298" i="2"/>
  <c r="AH297" i="2"/>
  <c r="AM297" i="2" s="1"/>
  <c r="BL297" i="2" s="1"/>
  <c r="X297" i="2"/>
  <c r="AC297" i="2" s="1"/>
  <c r="AW297" i="2" s="1"/>
  <c r="Y297" i="2"/>
  <c r="AD297" i="2" s="1"/>
  <c r="AR297" i="2"/>
  <c r="AP297" i="2"/>
  <c r="E297" i="2"/>
  <c r="D297" i="2"/>
  <c r="A297" i="2"/>
  <c r="Y296" i="2"/>
  <c r="AD296" i="2" s="1"/>
  <c r="AX296" i="2" s="1"/>
  <c r="AH296" i="2"/>
  <c r="W296" i="2"/>
  <c r="AB296" i="2" s="1"/>
  <c r="BA296" i="2" s="1"/>
  <c r="AF296" i="2"/>
  <c r="AK296" i="2" s="1"/>
  <c r="BO296" i="2" s="1"/>
  <c r="E296" i="2"/>
  <c r="D296" i="2"/>
  <c r="A296" i="2"/>
  <c r="V295" i="2"/>
  <c r="AA295" i="2" s="1"/>
  <c r="AI295" i="2"/>
  <c r="X295" i="2"/>
  <c r="AC295" i="2" s="1"/>
  <c r="BB295" i="2" s="1"/>
  <c r="AG295" i="2"/>
  <c r="BF295" i="2" s="1"/>
  <c r="AF295" i="2"/>
  <c r="AO295" i="2"/>
  <c r="E295" i="2"/>
  <c r="D295" i="2"/>
  <c r="A295" i="2"/>
  <c r="AS294" i="2"/>
  <c r="W294" i="2"/>
  <c r="AB294" i="2" s="1"/>
  <c r="AP294" i="2"/>
  <c r="U294" i="2"/>
  <c r="Z294" i="2" s="1"/>
  <c r="E294" i="2"/>
  <c r="D294" i="2"/>
  <c r="A294" i="2"/>
  <c r="AI293" i="2"/>
  <c r="AN293" i="2" s="1"/>
  <c r="X293" i="2"/>
  <c r="AC293" i="2" s="1"/>
  <c r="AW293" i="2" s="1"/>
  <c r="V293" i="2"/>
  <c r="AA293" i="2" s="1"/>
  <c r="AU293" i="2" s="1"/>
  <c r="AO293" i="2"/>
  <c r="E293" i="2"/>
  <c r="D293" i="2"/>
  <c r="A293" i="2"/>
  <c r="AS292" i="2"/>
  <c r="AH292" i="2"/>
  <c r="V292" i="2"/>
  <c r="AA292" i="2" s="1"/>
  <c r="AZ292" i="2" s="1"/>
  <c r="U292" i="2"/>
  <c r="Z292" i="2" s="1"/>
  <c r="E292" i="2"/>
  <c r="D292" i="2"/>
  <c r="A292" i="2"/>
  <c r="AI291" i="2"/>
  <c r="AQ291" i="2"/>
  <c r="V291" i="2"/>
  <c r="AA291" i="2" s="1"/>
  <c r="AE291" i="2"/>
  <c r="AJ291" i="2" s="1"/>
  <c r="E291" i="2"/>
  <c r="D291" i="2"/>
  <c r="A291" i="2"/>
  <c r="AH290" i="2"/>
  <c r="BG290" i="2" s="1"/>
  <c r="AF290" i="2"/>
  <c r="BE290" i="2" s="1"/>
  <c r="AE290" i="2"/>
  <c r="E290" i="2"/>
  <c r="D290" i="2"/>
  <c r="A290" i="2"/>
  <c r="AS289" i="2"/>
  <c r="V289" i="2"/>
  <c r="AA289" i="2" s="1"/>
  <c r="AZ289" i="2" s="1"/>
  <c r="U289" i="2"/>
  <c r="Z289" i="2" s="1"/>
  <c r="AY289" i="2" s="1"/>
  <c r="E289" i="2"/>
  <c r="D289" i="2"/>
  <c r="A289" i="2"/>
  <c r="AI288" i="2"/>
  <c r="AH288" i="2"/>
  <c r="AF288" i="2"/>
  <c r="AK288" i="2" s="1"/>
  <c r="BO288" i="2" s="1"/>
  <c r="AE288" i="2"/>
  <c r="AJ288" i="2" s="1"/>
  <c r="E288" i="2"/>
  <c r="D288" i="2"/>
  <c r="A288" i="2"/>
  <c r="AH287" i="2"/>
  <c r="AQ287" i="2"/>
  <c r="AP287" i="2"/>
  <c r="AO287" i="2"/>
  <c r="E287" i="2"/>
  <c r="D287" i="2"/>
  <c r="A287" i="2"/>
  <c r="AO286" i="2"/>
  <c r="AE286" i="2"/>
  <c r="AS286" i="2"/>
  <c r="X286" i="2"/>
  <c r="AC286" i="2" s="1"/>
  <c r="AW286" i="2" s="1"/>
  <c r="W286" i="2"/>
  <c r="AB286" i="2" s="1"/>
  <c r="BA286" i="2" s="1"/>
  <c r="AF286" i="2"/>
  <c r="BE286" i="2" s="1"/>
  <c r="U286" i="2"/>
  <c r="Z286" i="2" s="1"/>
  <c r="E286" i="2"/>
  <c r="D286" i="2"/>
  <c r="A286" i="2"/>
  <c r="AI285" i="2"/>
  <c r="BH285" i="2" s="1"/>
  <c r="AR285" i="2"/>
  <c r="AG285" i="2"/>
  <c r="AF285" i="2"/>
  <c r="AK285" i="2" s="1"/>
  <c r="BO285" i="2" s="1"/>
  <c r="E285" i="2"/>
  <c r="D285" i="2"/>
  <c r="A285" i="2"/>
  <c r="AS284" i="2"/>
  <c r="AR284" i="2"/>
  <c r="W284" i="2"/>
  <c r="AB284" i="2" s="1"/>
  <c r="AO284" i="2"/>
  <c r="E284" i="2"/>
  <c r="D284" i="2"/>
  <c r="A284" i="2"/>
  <c r="AG283" i="2"/>
  <c r="AL283" i="2" s="1"/>
  <c r="AP283" i="2"/>
  <c r="AE283" i="2"/>
  <c r="E283" i="2"/>
  <c r="D283" i="2"/>
  <c r="A283" i="2"/>
  <c r="AO282" i="2"/>
  <c r="U282" i="2"/>
  <c r="Z282" i="2" s="1"/>
  <c r="AY282" i="2" s="1"/>
  <c r="AR282" i="2"/>
  <c r="AQ282" i="2"/>
  <c r="AF282" i="2"/>
  <c r="AE282" i="2"/>
  <c r="AJ282" i="2" s="1"/>
  <c r="BI282" i="2" s="1"/>
  <c r="E282" i="2"/>
  <c r="D282" i="2"/>
  <c r="A282" i="2"/>
  <c r="X281" i="2"/>
  <c r="AC281" i="2" s="1"/>
  <c r="BB281" i="2" s="1"/>
  <c r="U281" i="2"/>
  <c r="Z281" i="2" s="1"/>
  <c r="E281" i="2"/>
  <c r="D281" i="2"/>
  <c r="A281" i="2"/>
  <c r="AE280" i="2"/>
  <c r="AJ280" i="2" s="1"/>
  <c r="AI280" i="2"/>
  <c r="AR280" i="2"/>
  <c r="AG280" i="2"/>
  <c r="AF280" i="2"/>
  <c r="BE280" i="2" s="1"/>
  <c r="E280" i="2"/>
  <c r="D280" i="2"/>
  <c r="A280" i="2"/>
  <c r="AH279" i="2"/>
  <c r="AM279" i="2" s="1"/>
  <c r="BL279" i="2" s="1"/>
  <c r="AQ279" i="2"/>
  <c r="AP279" i="2"/>
  <c r="E279" i="2"/>
  <c r="D279" i="2"/>
  <c r="A279" i="2"/>
  <c r="AH278" i="2"/>
  <c r="BG278" i="2" s="1"/>
  <c r="W278" i="2"/>
  <c r="AB278" i="2" s="1"/>
  <c r="BA278" i="2" s="1"/>
  <c r="V278" i="2"/>
  <c r="AA278" i="2" s="1"/>
  <c r="E278" i="2"/>
  <c r="D278" i="2"/>
  <c r="A278" i="2"/>
  <c r="AI277" i="2"/>
  <c r="AR277" i="2"/>
  <c r="V277" i="2"/>
  <c r="AA277" i="2" s="1"/>
  <c r="AU277" i="2" s="1"/>
  <c r="AO277" i="2"/>
  <c r="E277" i="2"/>
  <c r="D277" i="2"/>
  <c r="A277" i="2"/>
  <c r="AS276" i="2"/>
  <c r="Y276" i="2"/>
  <c r="AD276" i="2" s="1"/>
  <c r="BC276" i="2" s="1"/>
  <c r="AR276" i="2"/>
  <c r="W276" i="2"/>
  <c r="AB276" i="2" s="1"/>
  <c r="AF276" i="2"/>
  <c r="U276" i="2"/>
  <c r="Z276" i="2" s="1"/>
  <c r="E276" i="2"/>
  <c r="D276" i="2"/>
  <c r="A276" i="2"/>
  <c r="AI275" i="2"/>
  <c r="AN275" i="2" s="1"/>
  <c r="AR275" i="2"/>
  <c r="AG275" i="2"/>
  <c r="AP275" i="2"/>
  <c r="E275" i="2"/>
  <c r="D275" i="2"/>
  <c r="A275" i="2"/>
  <c r="AH274" i="2"/>
  <c r="AQ274" i="2"/>
  <c r="AF274" i="2"/>
  <c r="U274" i="2"/>
  <c r="Z274" i="2" s="1"/>
  <c r="E274" i="2"/>
  <c r="D274" i="2"/>
  <c r="A274" i="2"/>
  <c r="AR273" i="2"/>
  <c r="X273" i="2"/>
  <c r="AC273" i="2" s="1"/>
  <c r="Y273" i="2"/>
  <c r="AD273" i="2" s="1"/>
  <c r="AH273" i="2"/>
  <c r="AM273" i="2" s="1"/>
  <c r="BQ273" i="2" s="1"/>
  <c r="AQ273" i="2"/>
  <c r="AF273" i="2"/>
  <c r="AK273" i="2" s="1"/>
  <c r="AE273" i="2"/>
  <c r="BD273" i="2" s="1"/>
  <c r="E273" i="2"/>
  <c r="D273" i="2"/>
  <c r="A273" i="2"/>
  <c r="Y272" i="2"/>
  <c r="AD272" i="2" s="1"/>
  <c r="AX272" i="2" s="1"/>
  <c r="AH272" i="2"/>
  <c r="BG272" i="2" s="1"/>
  <c r="AG272" i="2"/>
  <c r="AF272" i="2"/>
  <c r="BE272" i="2" s="1"/>
  <c r="AE272" i="2"/>
  <c r="E272" i="2"/>
  <c r="D272" i="2"/>
  <c r="A272" i="2"/>
  <c r="AS271" i="2"/>
  <c r="AR271" i="2"/>
  <c r="V271" i="2"/>
  <c r="AA271" i="2" s="1"/>
  <c r="AZ271" i="2" s="1"/>
  <c r="U271" i="2"/>
  <c r="Z271" i="2" s="1"/>
  <c r="AY271" i="2" s="1"/>
  <c r="E271" i="2"/>
  <c r="D271" i="2"/>
  <c r="A271" i="2"/>
  <c r="AI270" i="2"/>
  <c r="AR270" i="2"/>
  <c r="AP270" i="2"/>
  <c r="AE270" i="2"/>
  <c r="BD270" i="2" s="1"/>
  <c r="E270" i="2"/>
  <c r="D270" i="2"/>
  <c r="A270" i="2"/>
  <c r="AI269" i="2"/>
  <c r="AN269" i="2" s="1"/>
  <c r="BM269" i="2" s="1"/>
  <c r="AH269" i="2"/>
  <c r="BG269" i="2" s="1"/>
  <c r="AF269" i="2"/>
  <c r="BE269" i="2" s="1"/>
  <c r="AO269" i="2"/>
  <c r="E269" i="2"/>
  <c r="D269" i="2"/>
  <c r="A269" i="2"/>
  <c r="AR268" i="2"/>
  <c r="W268" i="2"/>
  <c r="AB268" i="2" s="1"/>
  <c r="V268" i="2"/>
  <c r="AA268" i="2" s="1"/>
  <c r="AZ268" i="2" s="1"/>
  <c r="U268" i="2"/>
  <c r="Z268" i="2" s="1"/>
  <c r="E268" i="2"/>
  <c r="D268" i="2"/>
  <c r="A268" i="2"/>
  <c r="AI267" i="2"/>
  <c r="AG267" i="2"/>
  <c r="AP267" i="2"/>
  <c r="AE267" i="2"/>
  <c r="E267" i="2"/>
  <c r="D267" i="2"/>
  <c r="A267" i="2"/>
  <c r="AE266" i="2"/>
  <c r="X266" i="2"/>
  <c r="AC266" i="2" s="1"/>
  <c r="AG266" i="2"/>
  <c r="V266" i="2"/>
  <c r="AA266" i="2" s="1"/>
  <c r="AU266" i="2" s="1"/>
  <c r="AO266" i="2"/>
  <c r="E266" i="2"/>
  <c r="D266" i="2"/>
  <c r="A266" i="2"/>
  <c r="AH265" i="2"/>
  <c r="AG265" i="2"/>
  <c r="AF265" i="2"/>
  <c r="U265" i="2"/>
  <c r="Z265" i="2" s="1"/>
  <c r="E265" i="2"/>
  <c r="D265" i="2"/>
  <c r="A265" i="2"/>
  <c r="AF264" i="2"/>
  <c r="AK264" i="2" s="1"/>
  <c r="BO264" i="2" s="1"/>
  <c r="V264" i="2"/>
  <c r="AA264" i="2" s="1"/>
  <c r="Y264" i="2"/>
  <c r="AD264" i="2" s="1"/>
  <c r="AX264" i="2" s="1"/>
  <c r="AP264" i="2"/>
  <c r="AE264" i="2"/>
  <c r="E264" i="2"/>
  <c r="D264" i="2"/>
  <c r="A264" i="2"/>
  <c r="X263" i="2"/>
  <c r="AC263" i="2" s="1"/>
  <c r="V263" i="2"/>
  <c r="AA263" i="2" s="1"/>
  <c r="AU263" i="2" s="1"/>
  <c r="AE263" i="2"/>
  <c r="BD263" i="2" s="1"/>
  <c r="E263" i="2"/>
  <c r="D263" i="2"/>
  <c r="A263" i="2"/>
  <c r="E262" i="2"/>
  <c r="D262" i="2"/>
  <c r="A262" i="2"/>
  <c r="X261" i="2"/>
  <c r="AC261" i="2" s="1"/>
  <c r="AQ261" i="2"/>
  <c r="V261" i="2"/>
  <c r="AA261" i="2" s="1"/>
  <c r="AU261" i="2" s="1"/>
  <c r="AE261" i="2"/>
  <c r="BD261" i="2" s="1"/>
  <c r="E261" i="2"/>
  <c r="D261" i="2"/>
  <c r="A261" i="2"/>
  <c r="AI260" i="2"/>
  <c r="BH260" i="2" s="1"/>
  <c r="X260" i="2"/>
  <c r="AC260" i="2" s="1"/>
  <c r="AG260" i="2"/>
  <c r="AF260" i="2"/>
  <c r="BE260" i="2" s="1"/>
  <c r="E260" i="2"/>
  <c r="D260" i="2"/>
  <c r="A260" i="2"/>
  <c r="AI259" i="2"/>
  <c r="BH259" i="2" s="1"/>
  <c r="AR259" i="2"/>
  <c r="W259" i="2"/>
  <c r="AB259" i="2" s="1"/>
  <c r="AO259" i="2"/>
  <c r="E259" i="2"/>
  <c r="D259" i="2"/>
  <c r="A259" i="2"/>
  <c r="AS258" i="2"/>
  <c r="AG258" i="2"/>
  <c r="BF258" i="2" s="1"/>
  <c r="AF258" i="2"/>
  <c r="AK258" i="2" s="1"/>
  <c r="AE258" i="2"/>
  <c r="AJ258" i="2" s="1"/>
  <c r="E258" i="2"/>
  <c r="D258" i="2"/>
  <c r="A258" i="2"/>
  <c r="AR257" i="2"/>
  <c r="W257" i="2"/>
  <c r="AB257" i="2" s="1"/>
  <c r="AV257" i="2" s="1"/>
  <c r="AE257" i="2"/>
  <c r="AJ257" i="2" s="1"/>
  <c r="BI257" i="2" s="1"/>
  <c r="E257" i="2"/>
  <c r="D257" i="2"/>
  <c r="A257" i="2"/>
  <c r="AI256" i="2"/>
  <c r="AQ256" i="2"/>
  <c r="V256" i="2"/>
  <c r="AA256" i="2" s="1"/>
  <c r="AZ256" i="2" s="1"/>
  <c r="AO256" i="2"/>
  <c r="E256" i="2"/>
  <c r="D256" i="2"/>
  <c r="A256" i="2"/>
  <c r="AI255" i="2"/>
  <c r="AH255" i="2"/>
  <c r="AM255" i="2" s="1"/>
  <c r="AG255" i="2"/>
  <c r="V255" i="2"/>
  <c r="AA255" i="2" s="1"/>
  <c r="E255" i="2"/>
  <c r="D255" i="2"/>
  <c r="A255" i="2"/>
  <c r="AS254" i="2"/>
  <c r="AR254" i="2"/>
  <c r="W254" i="2"/>
  <c r="AB254" i="2" s="1"/>
  <c r="AV254" i="2" s="1"/>
  <c r="AF254" i="2"/>
  <c r="U254" i="2"/>
  <c r="Z254" i="2" s="1"/>
  <c r="AY254" i="2" s="1"/>
  <c r="E254" i="2"/>
  <c r="D254" i="2"/>
  <c r="A254" i="2"/>
  <c r="W253" i="2"/>
  <c r="AB253" i="2" s="1"/>
  <c r="AV253" i="2" s="1"/>
  <c r="Y253" i="2"/>
  <c r="AD253" i="2" s="1"/>
  <c r="X253" i="2"/>
  <c r="AC253" i="2" s="1"/>
  <c r="BB253" i="2" s="1"/>
  <c r="AQ253" i="2"/>
  <c r="AE253" i="2"/>
  <c r="E253" i="2"/>
  <c r="D253" i="2"/>
  <c r="A253" i="2"/>
  <c r="AI252" i="2"/>
  <c r="AH252" i="2"/>
  <c r="AG252" i="2"/>
  <c r="BF252" i="2" s="1"/>
  <c r="AF252" i="2"/>
  <c r="AE252" i="2"/>
  <c r="BD252" i="2" s="1"/>
  <c r="E252" i="2"/>
  <c r="D252" i="2"/>
  <c r="A252" i="2"/>
  <c r="AI251" i="2"/>
  <c r="AN251" i="2" s="1"/>
  <c r="BR251" i="2" s="1"/>
  <c r="AR251" i="2"/>
  <c r="AG251" i="2"/>
  <c r="AL251" i="2" s="1"/>
  <c r="AF251" i="2"/>
  <c r="BE251" i="2" s="1"/>
  <c r="E251" i="2"/>
  <c r="D251" i="2"/>
  <c r="A251" i="2"/>
  <c r="AI250" i="2"/>
  <c r="BH250" i="2" s="1"/>
  <c r="AH250" i="2"/>
  <c r="U250" i="2"/>
  <c r="Z250" i="2" s="1"/>
  <c r="AY250" i="2" s="1"/>
  <c r="E250" i="2"/>
  <c r="D250" i="2"/>
  <c r="A250" i="2"/>
  <c r="AG249" i="2"/>
  <c r="AI249" i="2"/>
  <c r="W249" i="2"/>
  <c r="AB249" i="2" s="1"/>
  <c r="BA249" i="2" s="1"/>
  <c r="V249" i="2"/>
  <c r="AA249" i="2" s="1"/>
  <c r="AZ249" i="2" s="1"/>
  <c r="U249" i="2"/>
  <c r="Z249" i="2" s="1"/>
  <c r="E249" i="2"/>
  <c r="D249" i="2"/>
  <c r="A249" i="2"/>
  <c r="AS248" i="2"/>
  <c r="AR248" i="2"/>
  <c r="AQ248" i="2"/>
  <c r="AF248" i="2"/>
  <c r="AK248" i="2" s="1"/>
  <c r="U248" i="2"/>
  <c r="Z248" i="2" s="1"/>
  <c r="AT248" i="2" s="1"/>
  <c r="E248" i="2"/>
  <c r="D248" i="2"/>
  <c r="A248" i="2"/>
  <c r="AS247" i="2"/>
  <c r="AG247" i="2"/>
  <c r="AP247" i="2"/>
  <c r="U247" i="2"/>
  <c r="Z247" i="2" s="1"/>
  <c r="AY247" i="2" s="1"/>
  <c r="E247" i="2"/>
  <c r="D247" i="2"/>
  <c r="A247" i="2"/>
  <c r="AS246" i="2"/>
  <c r="X246" i="2"/>
  <c r="AC246" i="2" s="1"/>
  <c r="BB246" i="2" s="1"/>
  <c r="AG246" i="2"/>
  <c r="V246" i="2"/>
  <c r="AA246" i="2" s="1"/>
  <c r="AZ246" i="2" s="1"/>
  <c r="AO246" i="2"/>
  <c r="E246" i="2"/>
  <c r="D246" i="2"/>
  <c r="A246" i="2"/>
  <c r="Y245" i="2"/>
  <c r="AD245" i="2" s="1"/>
  <c r="AX245" i="2" s="1"/>
  <c r="AS245" i="2"/>
  <c r="AH245" i="2"/>
  <c r="W245" i="2"/>
  <c r="AB245" i="2" s="1"/>
  <c r="U245" i="2"/>
  <c r="Z245" i="2" s="1"/>
  <c r="AT245" i="2" s="1"/>
  <c r="E245" i="2"/>
  <c r="D245" i="2"/>
  <c r="A245" i="2"/>
  <c r="AI244" i="2"/>
  <c r="AP244" i="2"/>
  <c r="AO244" i="2"/>
  <c r="E244" i="2"/>
  <c r="D244" i="2"/>
  <c r="A244" i="2"/>
  <c r="AI243" i="2"/>
  <c r="AN243" i="2" s="1"/>
  <c r="AQ243" i="2"/>
  <c r="AF243" i="2"/>
  <c r="AO243" i="2"/>
  <c r="E243" i="2"/>
  <c r="D243" i="2"/>
  <c r="A243" i="2"/>
  <c r="AS242" i="2"/>
  <c r="AR242" i="2"/>
  <c r="AG242" i="2"/>
  <c r="AF242" i="2"/>
  <c r="AK242" i="2" s="1"/>
  <c r="BJ242" i="2" s="1"/>
  <c r="E242" i="2"/>
  <c r="D242" i="2"/>
  <c r="A242" i="2"/>
  <c r="Y241" i="2"/>
  <c r="AD241" i="2" s="1"/>
  <c r="BC241" i="2" s="1"/>
  <c r="AG241" i="2"/>
  <c r="AE241" i="2"/>
  <c r="AJ241" i="2" s="1"/>
  <c r="E241" i="2"/>
  <c r="D241" i="2"/>
  <c r="A241" i="2"/>
  <c r="AF240" i="2"/>
  <c r="BE240" i="2" s="1"/>
  <c r="AI240" i="2"/>
  <c r="AN240" i="2" s="1"/>
  <c r="BR240" i="2" s="1"/>
  <c r="AR240" i="2"/>
  <c r="U240" i="2"/>
  <c r="Z240" i="2" s="1"/>
  <c r="AT240" i="2" s="1"/>
  <c r="E240" i="2"/>
  <c r="D240" i="2"/>
  <c r="A240" i="2"/>
  <c r="AS239" i="2"/>
  <c r="AR239" i="2"/>
  <c r="U239" i="2"/>
  <c r="Z239" i="2" s="1"/>
  <c r="AY239" i="2" s="1"/>
  <c r="E239" i="2"/>
  <c r="D239" i="2"/>
  <c r="A239" i="2"/>
  <c r="AF238" i="2"/>
  <c r="AK238" i="2" s="1"/>
  <c r="BO238" i="2" s="1"/>
  <c r="AI238" i="2"/>
  <c r="BH238" i="2" s="1"/>
  <c r="X238" i="2"/>
  <c r="AC238" i="2" s="1"/>
  <c r="AQ238" i="2"/>
  <c r="AP238" i="2"/>
  <c r="AE238" i="2"/>
  <c r="AJ238" i="2" s="1"/>
  <c r="E238" i="2"/>
  <c r="D238" i="2"/>
  <c r="A238" i="2"/>
  <c r="W237" i="2"/>
  <c r="AB237" i="2" s="1"/>
  <c r="AV237" i="2" s="1"/>
  <c r="AP237" i="2"/>
  <c r="AE237" i="2"/>
  <c r="E237" i="2"/>
  <c r="D237" i="2"/>
  <c r="A237" i="2"/>
  <c r="Y236" i="2"/>
  <c r="AD236" i="2" s="1"/>
  <c r="AS236" i="2"/>
  <c r="X236" i="2"/>
  <c r="AC236" i="2" s="1"/>
  <c r="AW236" i="2" s="1"/>
  <c r="AG236" i="2"/>
  <c r="V236" i="2"/>
  <c r="AA236" i="2" s="1"/>
  <c r="AU236" i="2" s="1"/>
  <c r="AE236" i="2"/>
  <c r="BD236" i="2" s="1"/>
  <c r="E236" i="2"/>
  <c r="D236" i="2"/>
  <c r="A236" i="2"/>
  <c r="AS235" i="2"/>
  <c r="AH235" i="2"/>
  <c r="AG235" i="2"/>
  <c r="U235" i="2"/>
  <c r="Z235" i="2" s="1"/>
  <c r="E235" i="2"/>
  <c r="D235" i="2"/>
  <c r="A235" i="2"/>
  <c r="AI234" i="2"/>
  <c r="AR234" i="2"/>
  <c r="V234" i="2"/>
  <c r="AA234" i="2" s="1"/>
  <c r="E234" i="2"/>
  <c r="D234" i="2"/>
  <c r="A234" i="2"/>
  <c r="AR233" i="2"/>
  <c r="AF233" i="2"/>
  <c r="AO233" i="2"/>
  <c r="E233" i="2"/>
  <c r="D233" i="2"/>
  <c r="A233" i="2"/>
  <c r="AI232" i="2"/>
  <c r="BH232" i="2" s="1"/>
  <c r="AH232" i="2"/>
  <c r="AG232" i="2"/>
  <c r="BF232" i="2" s="1"/>
  <c r="E232" i="2"/>
  <c r="D232" i="2"/>
  <c r="A232" i="2"/>
  <c r="W231" i="2"/>
  <c r="AB231" i="2" s="1"/>
  <c r="BA231" i="2" s="1"/>
  <c r="V231" i="2"/>
  <c r="AA231" i="2" s="1"/>
  <c r="AZ231" i="2" s="1"/>
  <c r="AE231" i="2"/>
  <c r="E231" i="2"/>
  <c r="D231" i="2"/>
  <c r="A231" i="2"/>
  <c r="AS230" i="2"/>
  <c r="AH230" i="2"/>
  <c r="AF230" i="2"/>
  <c r="AK230" i="2" s="1"/>
  <c r="AO230" i="2"/>
  <c r="E230" i="2"/>
  <c r="D230" i="2"/>
  <c r="A230" i="2"/>
  <c r="W229" i="2"/>
  <c r="AB229" i="2" s="1"/>
  <c r="AV229" i="2" s="1"/>
  <c r="Y229" i="2"/>
  <c r="AD229" i="2" s="1"/>
  <c r="AX229" i="2" s="1"/>
  <c r="AR229" i="2"/>
  <c r="AQ229" i="2"/>
  <c r="AP229" i="2"/>
  <c r="AO229" i="2"/>
  <c r="E229" i="2"/>
  <c r="D229" i="2"/>
  <c r="A229" i="2"/>
  <c r="AR228" i="2"/>
  <c r="AG228" i="2"/>
  <c r="V228" i="2"/>
  <c r="AA228" i="2" s="1"/>
  <c r="AE228" i="2"/>
  <c r="E228" i="2"/>
  <c r="D228" i="2"/>
  <c r="A228" i="2"/>
  <c r="W227" i="2"/>
  <c r="AB227" i="2" s="1"/>
  <c r="V227" i="2"/>
  <c r="AA227" i="2" s="1"/>
  <c r="AU227" i="2" s="1"/>
  <c r="E227" i="2"/>
  <c r="D227" i="2"/>
  <c r="A227" i="2"/>
  <c r="X226" i="2"/>
  <c r="AC226" i="2" s="1"/>
  <c r="AG226" i="2"/>
  <c r="V226" i="2"/>
  <c r="AA226" i="2" s="1"/>
  <c r="U226" i="2"/>
  <c r="Z226" i="2" s="1"/>
  <c r="AY226" i="2" s="1"/>
  <c r="E226" i="2"/>
  <c r="D226" i="2"/>
  <c r="A226" i="2"/>
  <c r="AH225" i="2"/>
  <c r="AM225" i="2" s="1"/>
  <c r="BQ225" i="2" s="1"/>
  <c r="AE225" i="2"/>
  <c r="BD225" i="2" s="1"/>
  <c r="E225" i="2"/>
  <c r="D225" i="2"/>
  <c r="A225" i="2"/>
  <c r="AR224" i="2"/>
  <c r="AQ224" i="2"/>
  <c r="AO224" i="2"/>
  <c r="E224" i="2"/>
  <c r="D224" i="2"/>
  <c r="A224" i="2"/>
  <c r="AR223" i="2"/>
  <c r="AS223" i="2"/>
  <c r="AH223" i="2"/>
  <c r="AG223" i="2"/>
  <c r="BF223" i="2" s="1"/>
  <c r="V223" i="2"/>
  <c r="AA223" i="2" s="1"/>
  <c r="AZ223" i="2" s="1"/>
  <c r="U223" i="2"/>
  <c r="Z223" i="2" s="1"/>
  <c r="E223" i="2"/>
  <c r="D223" i="2"/>
  <c r="A223" i="2"/>
  <c r="Y222" i="2"/>
  <c r="AD222" i="2" s="1"/>
  <c r="AQ222" i="2"/>
  <c r="AF222" i="2"/>
  <c r="AE222" i="2"/>
  <c r="AJ222" i="2" s="1"/>
  <c r="BI222" i="2" s="1"/>
  <c r="E222" i="2"/>
  <c r="D222" i="2"/>
  <c r="A222" i="2"/>
  <c r="AH221" i="2"/>
  <c r="AP221" i="2"/>
  <c r="E221" i="2"/>
  <c r="D221" i="2"/>
  <c r="A221" i="2"/>
  <c r="AS220" i="2"/>
  <c r="AH220" i="2"/>
  <c r="AG220" i="2"/>
  <c r="BF220" i="2" s="1"/>
  <c r="E220" i="2"/>
  <c r="D220" i="2"/>
  <c r="A220" i="2"/>
  <c r="Y219" i="2"/>
  <c r="AD219" i="2" s="1"/>
  <c r="BC219" i="2" s="1"/>
  <c r="X219" i="2"/>
  <c r="AC219" i="2" s="1"/>
  <c r="AW219" i="2" s="1"/>
  <c r="AF219" i="2"/>
  <c r="AE219" i="2"/>
  <c r="E219" i="2"/>
  <c r="D219" i="2"/>
  <c r="A219" i="2"/>
  <c r="AS218" i="2"/>
  <c r="Y218" i="2"/>
  <c r="AD218" i="2" s="1"/>
  <c r="BC218" i="2" s="1"/>
  <c r="AI218" i="2"/>
  <c r="AN218" i="2" s="1"/>
  <c r="X218" i="2"/>
  <c r="AC218" i="2" s="1"/>
  <c r="W218" i="2"/>
  <c r="AB218" i="2" s="1"/>
  <c r="E218" i="2"/>
  <c r="D218" i="2"/>
  <c r="A218" i="2"/>
  <c r="AS217" i="2"/>
  <c r="AG217" i="2"/>
  <c r="BF217" i="2" s="1"/>
  <c r="AF217" i="2"/>
  <c r="BE217" i="2" s="1"/>
  <c r="E217" i="2"/>
  <c r="D217" i="2"/>
  <c r="A217" i="2"/>
  <c r="Y216" i="2"/>
  <c r="AD216" i="2" s="1"/>
  <c r="X216" i="2"/>
  <c r="AC216" i="2" s="1"/>
  <c r="AF216" i="2"/>
  <c r="E216" i="2"/>
  <c r="D216" i="2"/>
  <c r="A216" i="2"/>
  <c r="AH215" i="2"/>
  <c r="W215" i="2"/>
  <c r="AB215" i="2" s="1"/>
  <c r="V215" i="2"/>
  <c r="AA215" i="2" s="1"/>
  <c r="E215" i="2"/>
  <c r="D215" i="2"/>
  <c r="A215" i="2"/>
  <c r="AS214" i="2"/>
  <c r="AH214" i="2"/>
  <c r="AG214" i="2"/>
  <c r="U214" i="2"/>
  <c r="Z214" i="2" s="1"/>
  <c r="AY214" i="2" s="1"/>
  <c r="E214" i="2"/>
  <c r="D214" i="2"/>
  <c r="A214" i="2"/>
  <c r="Y213" i="2"/>
  <c r="AD213" i="2" s="1"/>
  <c r="X213" i="2"/>
  <c r="AC213" i="2" s="1"/>
  <c r="AW213" i="2" s="1"/>
  <c r="AE213" i="2"/>
  <c r="AJ213" i="2" s="1"/>
  <c r="BI213" i="2" s="1"/>
  <c r="E213" i="2"/>
  <c r="D213" i="2"/>
  <c r="A213" i="2"/>
  <c r="V212" i="2"/>
  <c r="AA212" i="2" s="1"/>
  <c r="E212" i="2"/>
  <c r="D212" i="2"/>
  <c r="A212" i="2"/>
  <c r="U211" i="2"/>
  <c r="Z211" i="2" s="1"/>
  <c r="E211" i="2"/>
  <c r="D211" i="2"/>
  <c r="A211" i="2"/>
  <c r="AQ210" i="2"/>
  <c r="E210" i="2"/>
  <c r="D210" i="2"/>
  <c r="A210" i="2"/>
  <c r="Y209" i="2"/>
  <c r="AD209" i="2" s="1"/>
  <c r="AO209" i="2"/>
  <c r="E209" i="2"/>
  <c r="D209" i="2"/>
  <c r="A209" i="2"/>
  <c r="AS208" i="2"/>
  <c r="AR208" i="2"/>
  <c r="W208" i="2"/>
  <c r="AB208" i="2" s="1"/>
  <c r="BA208" i="2" s="1"/>
  <c r="E208" i="2"/>
  <c r="D208" i="2"/>
  <c r="A208" i="2"/>
  <c r="AI207" i="2"/>
  <c r="BH207" i="2" s="1"/>
  <c r="AP207" i="2"/>
  <c r="AO207" i="2"/>
  <c r="E207" i="2"/>
  <c r="D207" i="2"/>
  <c r="A207" i="2"/>
  <c r="AS206" i="2"/>
  <c r="AR206" i="2"/>
  <c r="W206" i="2"/>
  <c r="AB206" i="2" s="1"/>
  <c r="AF206" i="2"/>
  <c r="AO206" i="2"/>
  <c r="E206" i="2"/>
  <c r="D206" i="2"/>
  <c r="A206" i="2"/>
  <c r="V205" i="2"/>
  <c r="AA205" i="2" s="1"/>
  <c r="AZ205" i="2" s="1"/>
  <c r="AS205" i="2"/>
  <c r="AF205" i="2"/>
  <c r="E205" i="2"/>
  <c r="D205" i="2"/>
  <c r="A205" i="2"/>
  <c r="X204" i="2"/>
  <c r="AC204" i="2" s="1"/>
  <c r="W204" i="2"/>
  <c r="AB204" i="2" s="1"/>
  <c r="BA204" i="2" s="1"/>
  <c r="AP204" i="2"/>
  <c r="AO204" i="2"/>
  <c r="E204" i="2"/>
  <c r="D204" i="2"/>
  <c r="A204" i="2"/>
  <c r="V203" i="2"/>
  <c r="AA203" i="2" s="1"/>
  <c r="AH203" i="2"/>
  <c r="AP203" i="2"/>
  <c r="E203" i="2"/>
  <c r="D203" i="2"/>
  <c r="A203" i="2"/>
  <c r="AS202" i="2"/>
  <c r="AR202" i="2"/>
  <c r="AF202" i="2"/>
  <c r="U202" i="2"/>
  <c r="Z202" i="2" s="1"/>
  <c r="AY202" i="2" s="1"/>
  <c r="E202" i="2"/>
  <c r="D202" i="2"/>
  <c r="A202" i="2"/>
  <c r="W201" i="2"/>
  <c r="AB201" i="2" s="1"/>
  <c r="AQ201" i="2"/>
  <c r="AP201" i="2"/>
  <c r="E201" i="2"/>
  <c r="D201" i="2"/>
  <c r="A201" i="2"/>
  <c r="AP200" i="2"/>
  <c r="X200" i="2"/>
  <c r="AC200" i="2" s="1"/>
  <c r="AI200" i="2"/>
  <c r="BH200" i="2" s="1"/>
  <c r="AH200" i="2"/>
  <c r="AQ200" i="2"/>
  <c r="AF200" i="2"/>
  <c r="AK200" i="2" s="1"/>
  <c r="BJ200" i="2" s="1"/>
  <c r="E200" i="2"/>
  <c r="D200" i="2"/>
  <c r="A200" i="2"/>
  <c r="AS199" i="2"/>
  <c r="X199" i="2"/>
  <c r="AC199" i="2" s="1"/>
  <c r="AW199" i="2" s="1"/>
  <c r="W199" i="2"/>
  <c r="AB199" i="2" s="1"/>
  <c r="AP199" i="2"/>
  <c r="E199" i="2"/>
  <c r="D199" i="2"/>
  <c r="A199" i="2"/>
  <c r="AI198" i="2"/>
  <c r="AR198" i="2"/>
  <c r="V198" i="2"/>
  <c r="AA198" i="2" s="1"/>
  <c r="AE198" i="2"/>
  <c r="AJ198" i="2" s="1"/>
  <c r="E198" i="2"/>
  <c r="D198" i="2"/>
  <c r="A198" i="2"/>
  <c r="AF197" i="2"/>
  <c r="E197" i="2"/>
  <c r="D197" i="2"/>
  <c r="A197" i="2"/>
  <c r="AE196" i="2"/>
  <c r="BD196" i="2" s="1"/>
  <c r="V196" i="2"/>
  <c r="AA196" i="2" s="1"/>
  <c r="U196" i="2"/>
  <c r="Z196" i="2" s="1"/>
  <c r="AY196" i="2" s="1"/>
  <c r="E196" i="2"/>
  <c r="D196" i="2"/>
  <c r="A196" i="2"/>
  <c r="AH195" i="2"/>
  <c r="AM195" i="2" s="1"/>
  <c r="BQ195" i="2" s="1"/>
  <c r="AG195" i="2"/>
  <c r="BF195" i="2" s="1"/>
  <c r="AE195" i="2"/>
  <c r="BD195" i="2" s="1"/>
  <c r="E195" i="2"/>
  <c r="D195" i="2"/>
  <c r="A195" i="2"/>
  <c r="AH194" i="2"/>
  <c r="U194" i="2"/>
  <c r="Z194" i="2" s="1"/>
  <c r="E194" i="2"/>
  <c r="D194" i="2"/>
  <c r="A194" i="2"/>
  <c r="AE193" i="2"/>
  <c r="AJ193" i="2" s="1"/>
  <c r="BI193" i="2" s="1"/>
  <c r="AH193" i="2"/>
  <c r="AM193" i="2" s="1"/>
  <c r="BQ193" i="2" s="1"/>
  <c r="AP193" i="2"/>
  <c r="E193" i="2"/>
  <c r="D193" i="2"/>
  <c r="A193" i="2"/>
  <c r="Y192" i="2"/>
  <c r="AD192" i="2" s="1"/>
  <c r="X192" i="2"/>
  <c r="AC192" i="2" s="1"/>
  <c r="AW192" i="2" s="1"/>
  <c r="AG192" i="2"/>
  <c r="AL192" i="2" s="1"/>
  <c r="BK192" i="2" s="1"/>
  <c r="AF192" i="2"/>
  <c r="AO192" i="2"/>
  <c r="E192" i="2"/>
  <c r="D192" i="2"/>
  <c r="A192" i="2"/>
  <c r="AI191" i="2"/>
  <c r="X191" i="2"/>
  <c r="AC191" i="2" s="1"/>
  <c r="BB191" i="2" s="1"/>
  <c r="AQ191" i="2"/>
  <c r="AO191" i="2"/>
  <c r="E191" i="2"/>
  <c r="D191" i="2"/>
  <c r="A191" i="2"/>
  <c r="AS190" i="2"/>
  <c r="X190" i="2"/>
  <c r="AC190" i="2" s="1"/>
  <c r="AG190" i="2"/>
  <c r="AP190" i="2"/>
  <c r="U190" i="2"/>
  <c r="Z190" i="2" s="1"/>
  <c r="E190" i="2"/>
  <c r="D190" i="2"/>
  <c r="A190" i="2"/>
  <c r="Y189" i="2"/>
  <c r="AD189" i="2" s="1"/>
  <c r="BC189" i="2" s="1"/>
  <c r="AH189" i="2"/>
  <c r="AM189" i="2" s="1"/>
  <c r="AG189" i="2"/>
  <c r="BF189" i="2" s="1"/>
  <c r="V189" i="2"/>
  <c r="AA189" i="2" s="1"/>
  <c r="AZ189" i="2" s="1"/>
  <c r="AO189" i="2"/>
  <c r="E189" i="2"/>
  <c r="D189" i="2"/>
  <c r="A189" i="2"/>
  <c r="AH188" i="2"/>
  <c r="W188" i="2"/>
  <c r="AB188" i="2" s="1"/>
  <c r="BA188" i="2" s="1"/>
  <c r="AO188" i="2"/>
  <c r="E188" i="2"/>
  <c r="D188" i="2"/>
  <c r="A188" i="2"/>
  <c r="AR187" i="2"/>
  <c r="AF187" i="2"/>
  <c r="U187" i="2"/>
  <c r="Z187" i="2" s="1"/>
  <c r="AY187" i="2" s="1"/>
  <c r="E187" i="2"/>
  <c r="D187" i="2"/>
  <c r="A187" i="2"/>
  <c r="AR186" i="2"/>
  <c r="AS186" i="2"/>
  <c r="AH186" i="2"/>
  <c r="V186" i="2"/>
  <c r="AA186" i="2" s="1"/>
  <c r="E186" i="2"/>
  <c r="D186" i="2"/>
  <c r="A186" i="2"/>
  <c r="AI185" i="2"/>
  <c r="BH185" i="2" s="1"/>
  <c r="AH185" i="2"/>
  <c r="BG185" i="2" s="1"/>
  <c r="W185" i="2"/>
  <c r="AB185" i="2" s="1"/>
  <c r="AV185" i="2" s="1"/>
  <c r="AF185" i="2"/>
  <c r="E185" i="2"/>
  <c r="D185" i="2"/>
  <c r="A185" i="2"/>
  <c r="AS184" i="2"/>
  <c r="AR184" i="2"/>
  <c r="U184" i="2"/>
  <c r="Z184" i="2" s="1"/>
  <c r="E184" i="2"/>
  <c r="D184" i="2"/>
  <c r="A184" i="2"/>
  <c r="X183" i="2"/>
  <c r="AC183" i="2" s="1"/>
  <c r="BB183" i="2" s="1"/>
  <c r="AI183" i="2"/>
  <c r="AR183" i="2"/>
  <c r="W183" i="2"/>
  <c r="AB183" i="2" s="1"/>
  <c r="BA183" i="2" s="1"/>
  <c r="V183" i="2"/>
  <c r="AA183" i="2" s="1"/>
  <c r="AE183" i="2"/>
  <c r="BD183" i="2" s="1"/>
  <c r="E183" i="2"/>
  <c r="D183" i="2"/>
  <c r="A183" i="2"/>
  <c r="AS182" i="2"/>
  <c r="AG182" i="2"/>
  <c r="AL182" i="2" s="1"/>
  <c r="AF182" i="2"/>
  <c r="BE182" i="2" s="1"/>
  <c r="AO182" i="2"/>
  <c r="E182" i="2"/>
  <c r="D182" i="2"/>
  <c r="A182" i="2"/>
  <c r="AH181" i="2"/>
  <c r="AG181" i="2"/>
  <c r="V181" i="2"/>
  <c r="AA181" i="2" s="1"/>
  <c r="U181" i="2"/>
  <c r="Z181" i="2" s="1"/>
  <c r="E181" i="2"/>
  <c r="D181" i="2"/>
  <c r="A181" i="2"/>
  <c r="AS180" i="2"/>
  <c r="X180" i="2"/>
  <c r="AC180" i="2" s="1"/>
  <c r="AQ180" i="2"/>
  <c r="AP180" i="2"/>
  <c r="AE180" i="2"/>
  <c r="E180" i="2"/>
  <c r="D180" i="2"/>
  <c r="A180" i="2"/>
  <c r="AS179" i="2"/>
  <c r="AH179" i="2"/>
  <c r="AM179" i="2" s="1"/>
  <c r="BL179" i="2" s="1"/>
  <c r="W179" i="2"/>
  <c r="AB179" i="2" s="1"/>
  <c r="E179" i="2"/>
  <c r="D179" i="2"/>
  <c r="A179" i="2"/>
  <c r="AR178" i="2"/>
  <c r="AG178" i="2"/>
  <c r="AF178" i="2"/>
  <c r="AE178" i="2"/>
  <c r="E178" i="2"/>
  <c r="D178" i="2"/>
  <c r="A178" i="2"/>
  <c r="AG177" i="2"/>
  <c r="AL177" i="2" s="1"/>
  <c r="AI177" i="2"/>
  <c r="X177" i="2"/>
  <c r="AC177" i="2" s="1"/>
  <c r="BB177" i="2" s="1"/>
  <c r="AQ177" i="2"/>
  <c r="AP177" i="2"/>
  <c r="U177" i="2"/>
  <c r="Z177" i="2" s="1"/>
  <c r="E177" i="2"/>
  <c r="D177" i="2"/>
  <c r="A177" i="2"/>
  <c r="AO176" i="2"/>
  <c r="AI176" i="2"/>
  <c r="V176" i="2"/>
  <c r="AA176" i="2" s="1"/>
  <c r="U176" i="2"/>
  <c r="Z176" i="2" s="1"/>
  <c r="E176" i="2"/>
  <c r="D176" i="2"/>
  <c r="A176" i="2"/>
  <c r="AR175" i="2"/>
  <c r="AG175" i="2"/>
  <c r="AF175" i="2"/>
  <c r="AK175" i="2" s="1"/>
  <c r="AE175" i="2"/>
  <c r="BD175" i="2" s="1"/>
  <c r="E175" i="2"/>
  <c r="D175" i="2"/>
  <c r="A175" i="2"/>
  <c r="AE174" i="2"/>
  <c r="AJ174" i="2" s="1"/>
  <c r="BN174" i="2" s="1"/>
  <c r="Y174" i="2"/>
  <c r="AD174" i="2" s="1"/>
  <c r="AX174" i="2" s="1"/>
  <c r="AP174" i="2"/>
  <c r="U174" i="2"/>
  <c r="Z174" i="2" s="1"/>
  <c r="E174" i="2"/>
  <c r="D174" i="2"/>
  <c r="A174" i="2"/>
  <c r="AH173" i="2"/>
  <c r="BG173" i="2" s="1"/>
  <c r="AQ173" i="2"/>
  <c r="V173" i="2"/>
  <c r="AA173" i="2" s="1"/>
  <c r="U173" i="2"/>
  <c r="Z173" i="2" s="1"/>
  <c r="E173" i="2"/>
  <c r="D173" i="2"/>
  <c r="A173" i="2"/>
  <c r="AS172" i="2"/>
  <c r="AG172" i="2"/>
  <c r="AL172" i="2" s="1"/>
  <c r="AF172" i="2"/>
  <c r="BE172" i="2" s="1"/>
  <c r="E172" i="2"/>
  <c r="D172" i="2"/>
  <c r="A172" i="2"/>
  <c r="Y171" i="2"/>
  <c r="AD171" i="2" s="1"/>
  <c r="AQ171" i="2"/>
  <c r="V171" i="2"/>
  <c r="AA171" i="2" s="1"/>
  <c r="E171" i="2"/>
  <c r="D171" i="2"/>
  <c r="A171" i="2"/>
  <c r="W170" i="2"/>
  <c r="AB170" i="2" s="1"/>
  <c r="BA170" i="2" s="1"/>
  <c r="AO170" i="2"/>
  <c r="E170" i="2"/>
  <c r="D170" i="2"/>
  <c r="A170" i="2"/>
  <c r="AS169" i="2"/>
  <c r="W169" i="2"/>
  <c r="AB169" i="2" s="1"/>
  <c r="AF169" i="2"/>
  <c r="AK169" i="2" s="1"/>
  <c r="E169" i="2"/>
  <c r="D169" i="2"/>
  <c r="A169" i="2"/>
  <c r="AS168" i="2"/>
  <c r="X168" i="2"/>
  <c r="AC168" i="2" s="1"/>
  <c r="AQ168" i="2"/>
  <c r="AP168" i="2"/>
  <c r="AE168" i="2"/>
  <c r="E168" i="2"/>
  <c r="D168" i="2"/>
  <c r="A168" i="2"/>
  <c r="AI167" i="2"/>
  <c r="AH167" i="2"/>
  <c r="AM167" i="2" s="1"/>
  <c r="W167" i="2"/>
  <c r="AB167" i="2" s="1"/>
  <c r="V167" i="2"/>
  <c r="AA167" i="2" s="1"/>
  <c r="E167" i="2"/>
  <c r="D167" i="2"/>
  <c r="A167" i="2"/>
  <c r="AS166" i="2"/>
  <c r="Y166" i="2"/>
  <c r="AD166" i="2" s="1"/>
  <c r="AX166" i="2" s="1"/>
  <c r="AR166" i="2"/>
  <c r="AO166" i="2"/>
  <c r="E166" i="2"/>
  <c r="D166" i="2"/>
  <c r="A166" i="2"/>
  <c r="X165" i="2"/>
  <c r="AC165" i="2" s="1"/>
  <c r="BB165" i="2" s="1"/>
  <c r="W165" i="2"/>
  <c r="AB165" i="2" s="1"/>
  <c r="AP165" i="2"/>
  <c r="AO165" i="2"/>
  <c r="E165" i="2"/>
  <c r="D165" i="2"/>
  <c r="A165" i="2"/>
  <c r="AI164" i="2"/>
  <c r="AN164" i="2" s="1"/>
  <c r="BR164" i="2" s="1"/>
  <c r="AH164" i="2"/>
  <c r="BG164" i="2" s="1"/>
  <c r="AG164" i="2"/>
  <c r="AO164" i="2"/>
  <c r="E164" i="2"/>
  <c r="D164" i="2"/>
  <c r="A164" i="2"/>
  <c r="Y163" i="2"/>
  <c r="AD163" i="2" s="1"/>
  <c r="AX163" i="2" s="1"/>
  <c r="W163" i="2"/>
  <c r="AB163" i="2" s="1"/>
  <c r="AO163" i="2"/>
  <c r="E163" i="2"/>
  <c r="D163" i="2"/>
  <c r="A163" i="2"/>
  <c r="Y162" i="2"/>
  <c r="AD162" i="2" s="1"/>
  <c r="AX162" i="2" s="1"/>
  <c r="AR162" i="2"/>
  <c r="AQ162" i="2"/>
  <c r="AP162" i="2"/>
  <c r="U162" i="2"/>
  <c r="Z162" i="2" s="1"/>
  <c r="E162" i="2"/>
  <c r="D162" i="2"/>
  <c r="A162" i="2"/>
  <c r="Y161" i="2"/>
  <c r="AD161" i="2" s="1"/>
  <c r="AH161" i="2"/>
  <c r="BG161" i="2" s="1"/>
  <c r="AG161" i="2"/>
  <c r="AP161" i="2"/>
  <c r="AO161" i="2"/>
  <c r="E161" i="2"/>
  <c r="D161" i="2"/>
  <c r="A161" i="2"/>
  <c r="AS160" i="2"/>
  <c r="X160" i="2"/>
  <c r="AC160" i="2" s="1"/>
  <c r="AQ160" i="2"/>
  <c r="AF160" i="2"/>
  <c r="AK160" i="2" s="1"/>
  <c r="BJ160" i="2" s="1"/>
  <c r="E160" i="2"/>
  <c r="D160" i="2"/>
  <c r="A160" i="2"/>
  <c r="AS159" i="2"/>
  <c r="X159" i="2"/>
  <c r="AC159" i="2" s="1"/>
  <c r="AQ159" i="2"/>
  <c r="AO159" i="2"/>
  <c r="E159" i="2"/>
  <c r="D159" i="2"/>
  <c r="A159" i="2"/>
  <c r="AS158" i="2"/>
  <c r="W158" i="2"/>
  <c r="AB158" i="2" s="1"/>
  <c r="BA158" i="2" s="1"/>
  <c r="V158" i="2"/>
  <c r="AA158" i="2" s="1"/>
  <c r="AZ158" i="2" s="1"/>
  <c r="E158" i="2"/>
  <c r="D158" i="2"/>
  <c r="A158" i="2"/>
  <c r="X157" i="2"/>
  <c r="AC157" i="2" s="1"/>
  <c r="BB157" i="2" s="1"/>
  <c r="AS157" i="2"/>
  <c r="AR157" i="2"/>
  <c r="AO157" i="2"/>
  <c r="E157" i="2"/>
  <c r="D157" i="2"/>
  <c r="A157" i="2"/>
  <c r="AE156" i="2"/>
  <c r="AJ156" i="2" s="1"/>
  <c r="U156" i="2"/>
  <c r="Z156" i="2" s="1"/>
  <c r="AS156" i="2"/>
  <c r="AH156" i="2"/>
  <c r="AM156" i="2" s="1"/>
  <c r="AO156" i="2"/>
  <c r="E156" i="2"/>
  <c r="D156" i="2"/>
  <c r="A156" i="2"/>
  <c r="AS155" i="2"/>
  <c r="AH155" i="2"/>
  <c r="BG155" i="2" s="1"/>
  <c r="AP155" i="2"/>
  <c r="AE155" i="2"/>
  <c r="AJ155" i="2" s="1"/>
  <c r="BN155" i="2" s="1"/>
  <c r="E155" i="2"/>
  <c r="D155" i="2"/>
  <c r="A155" i="2"/>
  <c r="AS154" i="2"/>
  <c r="AH154" i="2"/>
  <c r="AM154" i="2" s="1"/>
  <c r="W154" i="2"/>
  <c r="AB154" i="2" s="1"/>
  <c r="BA154" i="2" s="1"/>
  <c r="V154" i="2"/>
  <c r="AA154" i="2" s="1"/>
  <c r="U154" i="2"/>
  <c r="Z154" i="2" s="1"/>
  <c r="AY154" i="2" s="1"/>
  <c r="E154" i="2"/>
  <c r="D154" i="2"/>
  <c r="A154" i="2"/>
  <c r="Y153" i="2"/>
  <c r="AD153" i="2" s="1"/>
  <c r="AX153" i="2" s="1"/>
  <c r="X153" i="2"/>
  <c r="AC153" i="2" s="1"/>
  <c r="W153" i="2"/>
  <c r="AB153" i="2" s="1"/>
  <c r="AV153" i="2" s="1"/>
  <c r="AP153" i="2"/>
  <c r="E153" i="2"/>
  <c r="D153" i="2"/>
  <c r="A153" i="2"/>
  <c r="Y152" i="2"/>
  <c r="AD152" i="2" s="1"/>
  <c r="AQ152" i="2"/>
  <c r="AP152" i="2"/>
  <c r="U152" i="2"/>
  <c r="Z152" i="2" s="1"/>
  <c r="E152" i="2"/>
  <c r="D152" i="2"/>
  <c r="A152" i="2"/>
  <c r="AP151" i="2"/>
  <c r="W151" i="2"/>
  <c r="AB151" i="2" s="1"/>
  <c r="V151" i="2"/>
  <c r="AA151" i="2" s="1"/>
  <c r="AS151" i="2"/>
  <c r="AH151" i="2"/>
  <c r="AG151" i="2"/>
  <c r="AL151" i="2" s="1"/>
  <c r="AF151" i="2"/>
  <c r="BE151" i="2" s="1"/>
  <c r="E151" i="2"/>
  <c r="D151" i="2"/>
  <c r="A151" i="2"/>
  <c r="AI150" i="2"/>
  <c r="BH150" i="2" s="1"/>
  <c r="Y150" i="2"/>
  <c r="AD150" i="2" s="1"/>
  <c r="AX150" i="2" s="1"/>
  <c r="X150" i="2"/>
  <c r="AC150" i="2" s="1"/>
  <c r="W150" i="2"/>
  <c r="AB150" i="2" s="1"/>
  <c r="AV150" i="2" s="1"/>
  <c r="AP150" i="2"/>
  <c r="AO150" i="2"/>
  <c r="E150" i="2"/>
  <c r="D150" i="2"/>
  <c r="A150" i="2"/>
  <c r="V149" i="2"/>
  <c r="AA149" i="2" s="1"/>
  <c r="AO149" i="2"/>
  <c r="E149" i="2"/>
  <c r="D149" i="2"/>
  <c r="A149" i="2"/>
  <c r="AS148" i="2"/>
  <c r="AR148" i="2"/>
  <c r="W148" i="2"/>
  <c r="AB148" i="2" s="1"/>
  <c r="AF148" i="2"/>
  <c r="AK148" i="2" s="1"/>
  <c r="BJ148" i="2" s="1"/>
  <c r="AO148" i="2"/>
  <c r="E148" i="2"/>
  <c r="D148" i="2"/>
  <c r="A148" i="2"/>
  <c r="U147" i="2"/>
  <c r="Z147" i="2" s="1"/>
  <c r="AY147" i="2" s="1"/>
  <c r="Y147" i="2"/>
  <c r="AD147" i="2" s="1"/>
  <c r="BC147" i="2" s="1"/>
  <c r="X147" i="2"/>
  <c r="AC147" i="2" s="1"/>
  <c r="BB147" i="2" s="1"/>
  <c r="AQ147" i="2"/>
  <c r="AE147" i="2"/>
  <c r="AJ147" i="2" s="1"/>
  <c r="BN147" i="2" s="1"/>
  <c r="E147" i="2"/>
  <c r="D147" i="2"/>
  <c r="A147" i="2"/>
  <c r="AO146" i="2"/>
  <c r="U146" i="2"/>
  <c r="Z146" i="2" s="1"/>
  <c r="AT146" i="2" s="1"/>
  <c r="AH146" i="2"/>
  <c r="BG146" i="2" s="1"/>
  <c r="W146" i="2"/>
  <c r="AB146" i="2" s="1"/>
  <c r="BA146" i="2" s="1"/>
  <c r="AE146" i="2"/>
  <c r="E146" i="2"/>
  <c r="D146" i="2"/>
  <c r="A146" i="2"/>
  <c r="AI145" i="2"/>
  <c r="AH145" i="2"/>
  <c r="AM145" i="2" s="1"/>
  <c r="W145" i="2"/>
  <c r="AB145" i="2" s="1"/>
  <c r="AV145" i="2" s="1"/>
  <c r="U145" i="2"/>
  <c r="Z145" i="2" s="1"/>
  <c r="AY145" i="2" s="1"/>
  <c r="E145" i="2"/>
  <c r="D145" i="2"/>
  <c r="A145" i="2"/>
  <c r="AH144" i="2"/>
  <c r="AP144" i="2"/>
  <c r="AO144" i="2"/>
  <c r="E144" i="2"/>
  <c r="D144" i="2"/>
  <c r="A144" i="2"/>
  <c r="AS143" i="2"/>
  <c r="AH143" i="2"/>
  <c r="AM143" i="2" s="1"/>
  <c r="W143" i="2"/>
  <c r="AB143" i="2" s="1"/>
  <c r="AV143" i="2" s="1"/>
  <c r="AP143" i="2"/>
  <c r="AO143" i="2"/>
  <c r="E143" i="2"/>
  <c r="D143" i="2"/>
  <c r="A143" i="2"/>
  <c r="AI142" i="2"/>
  <c r="BH142" i="2" s="1"/>
  <c r="V142" i="2"/>
  <c r="AA142" i="2" s="1"/>
  <c r="U142" i="2"/>
  <c r="Z142" i="2" s="1"/>
  <c r="AY142" i="2" s="1"/>
  <c r="E142" i="2"/>
  <c r="D142" i="2"/>
  <c r="A142" i="2"/>
  <c r="AS141" i="2"/>
  <c r="X141" i="2"/>
  <c r="AC141" i="2" s="1"/>
  <c r="W141" i="2"/>
  <c r="AB141" i="2" s="1"/>
  <c r="AV141" i="2" s="1"/>
  <c r="AP141" i="2"/>
  <c r="AE141" i="2"/>
  <c r="E141" i="2"/>
  <c r="D141" i="2"/>
  <c r="A141" i="2"/>
  <c r="AH140" i="2"/>
  <c r="AM140" i="2" s="1"/>
  <c r="BL140" i="2" s="1"/>
  <c r="AQ140" i="2"/>
  <c r="AP140" i="2"/>
  <c r="U140" i="2"/>
  <c r="Z140" i="2" s="1"/>
  <c r="AT140" i="2" s="1"/>
  <c r="E140" i="2"/>
  <c r="D140" i="2"/>
  <c r="A140" i="2"/>
  <c r="AI139" i="2"/>
  <c r="X139" i="2"/>
  <c r="AC139" i="2" s="1"/>
  <c r="AQ139" i="2"/>
  <c r="V139" i="2"/>
  <c r="AA139" i="2" s="1"/>
  <c r="AU139" i="2" s="1"/>
  <c r="AO139" i="2"/>
  <c r="E139" i="2"/>
  <c r="D139" i="2"/>
  <c r="A139" i="2"/>
  <c r="Y138" i="2"/>
  <c r="AD138" i="2" s="1"/>
  <c r="AH138" i="2"/>
  <c r="W138" i="2"/>
  <c r="AB138" i="2" s="1"/>
  <c r="AV138" i="2" s="1"/>
  <c r="AF138" i="2"/>
  <c r="U138" i="2"/>
  <c r="Z138" i="2" s="1"/>
  <c r="E138" i="2"/>
  <c r="D138" i="2"/>
  <c r="A138" i="2"/>
  <c r="AS137" i="2"/>
  <c r="AR137" i="2"/>
  <c r="AP137" i="2"/>
  <c r="AE137" i="2"/>
  <c r="AJ137" i="2" s="1"/>
  <c r="BN137" i="2" s="1"/>
  <c r="E137" i="2"/>
  <c r="D137" i="2"/>
  <c r="A137" i="2"/>
  <c r="AS136" i="2"/>
  <c r="AR136" i="2"/>
  <c r="AF136" i="2"/>
  <c r="BE136" i="2" s="1"/>
  <c r="U136" i="2"/>
  <c r="Z136" i="2" s="1"/>
  <c r="E136" i="2"/>
  <c r="D136" i="2"/>
  <c r="A136" i="2"/>
  <c r="AI135" i="2"/>
  <c r="BH135" i="2" s="1"/>
  <c r="X135" i="2"/>
  <c r="AC135" i="2" s="1"/>
  <c r="AQ135" i="2"/>
  <c r="AP135" i="2"/>
  <c r="U135" i="2"/>
  <c r="Z135" i="2" s="1"/>
  <c r="AT135" i="2" s="1"/>
  <c r="E135" i="2"/>
  <c r="D135" i="2"/>
  <c r="A135" i="2"/>
  <c r="Y134" i="2"/>
  <c r="AD134" i="2" s="1"/>
  <c r="X134" i="2"/>
  <c r="AC134" i="2" s="1"/>
  <c r="AW134" i="2" s="1"/>
  <c r="W134" i="2"/>
  <c r="AB134" i="2" s="1"/>
  <c r="AV134" i="2" s="1"/>
  <c r="V134" i="2"/>
  <c r="AA134" i="2" s="1"/>
  <c r="AZ134" i="2" s="1"/>
  <c r="AE134" i="2"/>
  <c r="E134" i="2"/>
  <c r="D134" i="2"/>
  <c r="A134" i="2"/>
  <c r="Y133" i="2"/>
  <c r="AD133" i="2" s="1"/>
  <c r="AX133" i="2" s="1"/>
  <c r="AH133" i="2"/>
  <c r="AG133" i="2"/>
  <c r="AL133" i="2" s="1"/>
  <c r="BP133" i="2" s="1"/>
  <c r="AF133" i="2"/>
  <c r="BE133" i="2" s="1"/>
  <c r="AE133" i="2"/>
  <c r="BD133" i="2" s="1"/>
  <c r="E133" i="2"/>
  <c r="D133" i="2"/>
  <c r="A133" i="2"/>
  <c r="Y132" i="2"/>
  <c r="AD132" i="2" s="1"/>
  <c r="AX132" i="2" s="1"/>
  <c r="AP132" i="2"/>
  <c r="AO132" i="2"/>
  <c r="E132" i="2"/>
  <c r="D132" i="2"/>
  <c r="A132" i="2"/>
  <c r="AO131" i="2"/>
  <c r="U131" i="2"/>
  <c r="Z131" i="2" s="1"/>
  <c r="AT131" i="2" s="1"/>
  <c r="AI131" i="2"/>
  <c r="AN131" i="2" s="1"/>
  <c r="AH131" i="2"/>
  <c r="AM131" i="2" s="1"/>
  <c r="BL131" i="2" s="1"/>
  <c r="V131" i="2"/>
  <c r="AA131" i="2" s="1"/>
  <c r="AE131" i="2"/>
  <c r="AJ131" i="2" s="1"/>
  <c r="BI131" i="2" s="1"/>
  <c r="E131" i="2"/>
  <c r="D131" i="2"/>
  <c r="A131" i="2"/>
  <c r="AS130" i="2"/>
  <c r="AR130" i="2"/>
  <c r="W130" i="2"/>
  <c r="AB130" i="2" s="1"/>
  <c r="AE130" i="2"/>
  <c r="E130" i="2"/>
  <c r="D130" i="2"/>
  <c r="A130" i="2"/>
  <c r="W129" i="2"/>
  <c r="AB129" i="2" s="1"/>
  <c r="AV129" i="2" s="1"/>
  <c r="X129" i="2"/>
  <c r="AC129" i="2" s="1"/>
  <c r="AQ129" i="2"/>
  <c r="AP129" i="2"/>
  <c r="AE129" i="2"/>
  <c r="E129" i="2"/>
  <c r="D129" i="2"/>
  <c r="A129" i="2"/>
  <c r="AO128" i="2"/>
  <c r="U128" i="2"/>
  <c r="Z128" i="2" s="1"/>
  <c r="AI128" i="2"/>
  <c r="AQ128" i="2"/>
  <c r="AE128" i="2"/>
  <c r="BD128" i="2" s="1"/>
  <c r="E128" i="2"/>
  <c r="D128" i="2"/>
  <c r="A128" i="2"/>
  <c r="AS127" i="2"/>
  <c r="AR127" i="2"/>
  <c r="AQ127" i="2"/>
  <c r="AE127" i="2"/>
  <c r="E127" i="2"/>
  <c r="D127" i="2"/>
  <c r="A127" i="2"/>
  <c r="Y126" i="2"/>
  <c r="AD126" i="2" s="1"/>
  <c r="BC126" i="2" s="1"/>
  <c r="W126" i="2"/>
  <c r="AB126" i="2" s="1"/>
  <c r="V126" i="2"/>
  <c r="AA126" i="2" s="1"/>
  <c r="AO126" i="2"/>
  <c r="E126" i="2"/>
  <c r="D126" i="2"/>
  <c r="A126" i="2"/>
  <c r="AS125" i="2"/>
  <c r="AH125" i="2"/>
  <c r="AM125" i="2" s="1"/>
  <c r="AG125" i="2"/>
  <c r="BF125" i="2" s="1"/>
  <c r="AF125" i="2"/>
  <c r="U125" i="2"/>
  <c r="Z125" i="2" s="1"/>
  <c r="AT125" i="2" s="1"/>
  <c r="E125" i="2"/>
  <c r="D125" i="2"/>
  <c r="A125" i="2"/>
  <c r="V124" i="2"/>
  <c r="AA124" i="2" s="1"/>
  <c r="AI124" i="2"/>
  <c r="BH124" i="2" s="1"/>
  <c r="AR124" i="2"/>
  <c r="W124" i="2"/>
  <c r="AB124" i="2" s="1"/>
  <c r="BA124" i="2" s="1"/>
  <c r="U124" i="2"/>
  <c r="Z124" i="2" s="1"/>
  <c r="AY124" i="2" s="1"/>
  <c r="E124" i="2"/>
  <c r="D124" i="2"/>
  <c r="A124" i="2"/>
  <c r="AS123" i="2"/>
  <c r="X123" i="2"/>
  <c r="AC123" i="2" s="1"/>
  <c r="W123" i="2"/>
  <c r="AB123" i="2" s="1"/>
  <c r="AV123" i="2" s="1"/>
  <c r="AF123" i="2"/>
  <c r="BE123" i="2" s="1"/>
  <c r="E123" i="2"/>
  <c r="D123" i="2"/>
  <c r="A123" i="2"/>
  <c r="Y122" i="2"/>
  <c r="AD122" i="2" s="1"/>
  <c r="BC122" i="2" s="1"/>
  <c r="AQ122" i="2"/>
  <c r="AO122" i="2"/>
  <c r="E122" i="2"/>
  <c r="D122" i="2"/>
  <c r="A122" i="2"/>
  <c r="V121" i="2"/>
  <c r="AA121" i="2" s="1"/>
  <c r="Y121" i="2"/>
  <c r="AD121" i="2" s="1"/>
  <c r="X121" i="2"/>
  <c r="AC121" i="2" s="1"/>
  <c r="AQ121" i="2"/>
  <c r="AF121" i="2"/>
  <c r="AK121" i="2" s="1"/>
  <c r="E121" i="2"/>
  <c r="D121" i="2"/>
  <c r="A121" i="2"/>
  <c r="Y120" i="2"/>
  <c r="AD120" i="2" s="1"/>
  <c r="BC120" i="2" s="1"/>
  <c r="AS120" i="2"/>
  <c r="AH120" i="2"/>
  <c r="AG120" i="2"/>
  <c r="U120" i="2"/>
  <c r="Z120" i="2" s="1"/>
  <c r="AY120" i="2" s="1"/>
  <c r="E120" i="2"/>
  <c r="D120" i="2"/>
  <c r="A120" i="2"/>
  <c r="AS119" i="2"/>
  <c r="AR119" i="2"/>
  <c r="W119" i="2"/>
  <c r="AB119" i="2" s="1"/>
  <c r="AF119" i="2"/>
  <c r="BE119" i="2" s="1"/>
  <c r="AO119" i="2"/>
  <c r="E119" i="2"/>
  <c r="D119" i="2"/>
  <c r="A119" i="2"/>
  <c r="AS118" i="2"/>
  <c r="AH118" i="2"/>
  <c r="BG118" i="2" s="1"/>
  <c r="AG118" i="2"/>
  <c r="AL118" i="2" s="1"/>
  <c r="BP118" i="2" s="1"/>
  <c r="AF118" i="2"/>
  <c r="AO118" i="2"/>
  <c r="E118" i="2"/>
  <c r="D118" i="2"/>
  <c r="A118" i="2"/>
  <c r="AS117" i="2"/>
  <c r="AI117" i="2"/>
  <c r="BH117" i="2" s="1"/>
  <c r="X117" i="2"/>
  <c r="AC117" i="2" s="1"/>
  <c r="BB117" i="2" s="1"/>
  <c r="AG117" i="2"/>
  <c r="AF117" i="2"/>
  <c r="E117" i="2"/>
  <c r="D117" i="2"/>
  <c r="A117" i="2"/>
  <c r="AG116" i="2"/>
  <c r="BF116" i="2" s="1"/>
  <c r="X116" i="2"/>
  <c r="AC116" i="2" s="1"/>
  <c r="BB116" i="2" s="1"/>
  <c r="V116" i="2"/>
  <c r="AA116" i="2" s="1"/>
  <c r="AO116" i="2"/>
  <c r="E116" i="2"/>
  <c r="D116" i="2"/>
  <c r="A116" i="2"/>
  <c r="AI115" i="2"/>
  <c r="AH115" i="2"/>
  <c r="W115" i="2"/>
  <c r="AB115" i="2" s="1"/>
  <c r="AE115" i="2"/>
  <c r="E115" i="2"/>
  <c r="D115" i="2"/>
  <c r="A115" i="2"/>
  <c r="AS114" i="2"/>
  <c r="AI114" i="2"/>
  <c r="BH114" i="2" s="1"/>
  <c r="AR114" i="2"/>
  <c r="AQ114" i="2"/>
  <c r="AP114" i="2"/>
  <c r="E114" i="2"/>
  <c r="D114" i="2"/>
  <c r="A114" i="2"/>
  <c r="Y113" i="2"/>
  <c r="AF113" i="2"/>
  <c r="BE113" i="2" s="1"/>
  <c r="AE113" i="2"/>
  <c r="E113" i="2"/>
  <c r="D113" i="2"/>
  <c r="A113" i="2"/>
  <c r="AS112" i="2"/>
  <c r="AR112" i="2"/>
  <c r="W112" i="2"/>
  <c r="AF112" i="2"/>
  <c r="BE112" i="2" s="1"/>
  <c r="E112" i="2"/>
  <c r="D112" i="2"/>
  <c r="A112" i="2"/>
  <c r="Y111" i="2"/>
  <c r="X111" i="2"/>
  <c r="AG111" i="2"/>
  <c r="AP111" i="2"/>
  <c r="AE111" i="2"/>
  <c r="E111" i="2"/>
  <c r="D111" i="2"/>
  <c r="A111" i="2"/>
  <c r="AI110" i="2"/>
  <c r="AR110" i="2"/>
  <c r="AG110" i="2"/>
  <c r="AF110" i="2"/>
  <c r="AE110" i="2"/>
  <c r="E110" i="2"/>
  <c r="D110" i="2"/>
  <c r="A110" i="2"/>
  <c r="AS109" i="2"/>
  <c r="AR109" i="2"/>
  <c r="AQ109" i="2"/>
  <c r="AP109" i="2"/>
  <c r="AO109" i="2"/>
  <c r="E109" i="2"/>
  <c r="D109" i="2"/>
  <c r="A109" i="2"/>
  <c r="Y108" i="2"/>
  <c r="AG108" i="2"/>
  <c r="V108" i="2"/>
  <c r="U108" i="2"/>
  <c r="E108" i="2"/>
  <c r="D108" i="2"/>
  <c r="A108" i="2"/>
  <c r="AI107" i="2"/>
  <c r="AH107" i="2"/>
  <c r="W107" i="2"/>
  <c r="V107" i="2"/>
  <c r="AE107" i="2"/>
  <c r="E107" i="2"/>
  <c r="D107" i="2"/>
  <c r="A107" i="2"/>
  <c r="AS106" i="2"/>
  <c r="AG106" i="2"/>
  <c r="V106" i="2"/>
  <c r="U106" i="2"/>
  <c r="E106" i="2"/>
  <c r="D106" i="2"/>
  <c r="A106" i="2"/>
  <c r="AI105" i="2"/>
  <c r="X105" i="2"/>
  <c r="W105" i="2"/>
  <c r="AP105" i="2"/>
  <c r="U105" i="2"/>
  <c r="E105" i="2"/>
  <c r="D105" i="2"/>
  <c r="A105" i="2"/>
  <c r="AS104" i="2"/>
  <c r="AH104" i="2"/>
  <c r="W104" i="2"/>
  <c r="AP104" i="2"/>
  <c r="U104" i="2"/>
  <c r="E104" i="2"/>
  <c r="D104" i="2"/>
  <c r="A104" i="2"/>
  <c r="AS103" i="2"/>
  <c r="AQ103" i="2"/>
  <c r="AO103" i="2"/>
  <c r="E103" i="2"/>
  <c r="D103" i="2"/>
  <c r="A103" i="2"/>
  <c r="AI102" i="2"/>
  <c r="AH102" i="2"/>
  <c r="AQ102" i="2"/>
  <c r="AF102" i="2"/>
  <c r="AO102" i="2"/>
  <c r="E102" i="2"/>
  <c r="D102" i="2"/>
  <c r="A102" i="2"/>
  <c r="AS101" i="2"/>
  <c r="W101" i="2"/>
  <c r="V101" i="2"/>
  <c r="AE101" i="2"/>
  <c r="E101" i="2"/>
  <c r="D101" i="2"/>
  <c r="A101" i="2"/>
  <c r="AS100" i="2"/>
  <c r="AR100" i="2"/>
  <c r="AG100" i="2"/>
  <c r="AP100" i="2"/>
  <c r="E100" i="2"/>
  <c r="D100" i="2"/>
  <c r="A100" i="2"/>
  <c r="AI99" i="2"/>
  <c r="X99" i="2"/>
  <c r="AQ99" i="2"/>
  <c r="AP99" i="2"/>
  <c r="U99" i="2"/>
  <c r="E99" i="2"/>
  <c r="D99" i="2"/>
  <c r="A99" i="2"/>
  <c r="AS98" i="2"/>
  <c r="X98" i="2"/>
  <c r="V98" i="2"/>
  <c r="U98" i="2"/>
  <c r="E98" i="2"/>
  <c r="D98" i="2"/>
  <c r="A98" i="2"/>
  <c r="AI97" i="2"/>
  <c r="AH97" i="2"/>
  <c r="AQ97" i="2"/>
  <c r="AF97" i="2"/>
  <c r="AO97" i="2"/>
  <c r="E97" i="2"/>
  <c r="D97" i="2"/>
  <c r="A97" i="2"/>
  <c r="AI96" i="2"/>
  <c r="BH96" i="2" s="1"/>
  <c r="AR96" i="2"/>
  <c r="AG96" i="2"/>
  <c r="AF96" i="2"/>
  <c r="AO96" i="2"/>
  <c r="E96" i="2"/>
  <c r="D96" i="2"/>
  <c r="A96" i="2"/>
  <c r="AI95" i="2"/>
  <c r="V95" i="2"/>
  <c r="AO95" i="2"/>
  <c r="E95" i="2"/>
  <c r="D95" i="2"/>
  <c r="A95" i="2"/>
  <c r="AS94" i="2"/>
  <c r="AR94" i="2"/>
  <c r="W94" i="2"/>
  <c r="AF94" i="2"/>
  <c r="AE94" i="2"/>
  <c r="E94" i="2"/>
  <c r="D94" i="2"/>
  <c r="A94" i="2"/>
  <c r="AS93" i="2"/>
  <c r="X93" i="2"/>
  <c r="W93" i="2"/>
  <c r="AP93" i="2"/>
  <c r="U93" i="2"/>
  <c r="E93" i="2"/>
  <c r="D93" i="2"/>
  <c r="A93" i="2"/>
  <c r="AI92" i="2"/>
  <c r="AH92" i="2"/>
  <c r="AQ92" i="2"/>
  <c r="AF92" i="2"/>
  <c r="U92" i="2"/>
  <c r="E92" i="2"/>
  <c r="D92" i="2"/>
  <c r="A92" i="2"/>
  <c r="AI91" i="2"/>
  <c r="AH91" i="2"/>
  <c r="AQ91" i="2"/>
  <c r="AP91" i="2"/>
  <c r="AE91" i="2"/>
  <c r="E91" i="2"/>
  <c r="D91" i="2"/>
  <c r="A91" i="2"/>
  <c r="AI90" i="2"/>
  <c r="BH90" i="2" s="1"/>
  <c r="X90" i="2"/>
  <c r="W90" i="2"/>
  <c r="V90" i="2"/>
  <c r="E90" i="2"/>
  <c r="D90" i="2"/>
  <c r="A90" i="2"/>
  <c r="AI89" i="2"/>
  <c r="AH89" i="2"/>
  <c r="AG89" i="2"/>
  <c r="V89" i="2"/>
  <c r="AO89" i="2"/>
  <c r="E89" i="2"/>
  <c r="D89" i="2"/>
  <c r="A89" i="2"/>
  <c r="Y88" i="2"/>
  <c r="AR88" i="2"/>
  <c r="AQ88" i="2"/>
  <c r="V88" i="2"/>
  <c r="U88" i="2"/>
  <c r="E88" i="2"/>
  <c r="D88" i="2"/>
  <c r="A88" i="2"/>
  <c r="AI87" i="2"/>
  <c r="X87" i="2"/>
  <c r="AQ87" i="2"/>
  <c r="AP87" i="2"/>
  <c r="AO87" i="2"/>
  <c r="E87" i="2"/>
  <c r="D87" i="2"/>
  <c r="A87" i="2"/>
  <c r="Y86" i="2"/>
  <c r="AH86" i="2"/>
  <c r="W86" i="2"/>
  <c r="V86" i="2"/>
  <c r="AO86" i="2"/>
  <c r="E86" i="2"/>
  <c r="D86" i="2"/>
  <c r="A86" i="2"/>
  <c r="AS85" i="2"/>
  <c r="AR85" i="2"/>
  <c r="AQ85" i="2"/>
  <c r="AO85" i="2"/>
  <c r="E85" i="2"/>
  <c r="D85" i="2"/>
  <c r="A85" i="2"/>
  <c r="AS84" i="2"/>
  <c r="AO84" i="2"/>
  <c r="E84" i="2"/>
  <c r="D84" i="2"/>
  <c r="A84" i="2"/>
  <c r="V83" i="2"/>
  <c r="AO83" i="2"/>
  <c r="E83" i="2"/>
  <c r="D83" i="2"/>
  <c r="A83" i="2"/>
  <c r="AI82" i="2"/>
  <c r="AR82" i="2"/>
  <c r="AQ82" i="2"/>
  <c r="AO82" i="2"/>
  <c r="E82" i="2"/>
  <c r="D82" i="2"/>
  <c r="A82" i="2"/>
  <c r="X81" i="2"/>
  <c r="AQ81" i="2"/>
  <c r="E81" i="2"/>
  <c r="D81" i="2"/>
  <c r="A81" i="2"/>
  <c r="AI80" i="2"/>
  <c r="W80" i="2"/>
  <c r="E80" i="2"/>
  <c r="D80" i="2"/>
  <c r="A80" i="2"/>
  <c r="AQ79" i="2"/>
  <c r="AP79" i="2"/>
  <c r="AE79" i="2"/>
  <c r="E79" i="2"/>
  <c r="D79" i="2"/>
  <c r="A79" i="2"/>
  <c r="AI78" i="2"/>
  <c r="X78" i="2"/>
  <c r="AQ78" i="2"/>
  <c r="AO78" i="2"/>
  <c r="E78" i="2"/>
  <c r="D78" i="2"/>
  <c r="A78" i="2"/>
  <c r="AQ77" i="2"/>
  <c r="V77" i="2"/>
  <c r="AO77" i="2"/>
  <c r="E77" i="2"/>
  <c r="D77" i="2"/>
  <c r="A77" i="2"/>
  <c r="AS76" i="2"/>
  <c r="AR76" i="2"/>
  <c r="AG76" i="2"/>
  <c r="AO76" i="2"/>
  <c r="E76" i="2"/>
  <c r="D76" i="2"/>
  <c r="A76" i="2"/>
  <c r="AR75" i="2"/>
  <c r="AQ75" i="2"/>
  <c r="AP75" i="2"/>
  <c r="E75" i="2"/>
  <c r="D75" i="2"/>
  <c r="A75" i="2"/>
  <c r="AI74" i="2"/>
  <c r="AH74" i="2"/>
  <c r="AG74" i="2"/>
  <c r="AO74" i="2"/>
  <c r="E74" i="2"/>
  <c r="D74" i="2"/>
  <c r="A74" i="2"/>
  <c r="Y73" i="2"/>
  <c r="AQ73" i="2"/>
  <c r="AO73" i="2"/>
  <c r="E73" i="2"/>
  <c r="D73" i="2"/>
  <c r="A73" i="2"/>
  <c r="AS72" i="2"/>
  <c r="AQ72" i="2"/>
  <c r="AP72" i="2"/>
  <c r="AO72" i="2"/>
  <c r="E72" i="2"/>
  <c r="D72" i="2"/>
  <c r="A72" i="2"/>
  <c r="AI71" i="2"/>
  <c r="AG71" i="2"/>
  <c r="V71" i="2"/>
  <c r="AO71" i="2"/>
  <c r="E71" i="2"/>
  <c r="D71" i="2"/>
  <c r="A71" i="2"/>
  <c r="AP70" i="2"/>
  <c r="Y70" i="2"/>
  <c r="E70" i="2"/>
  <c r="D70" i="2"/>
  <c r="A70" i="2"/>
  <c r="AH69" i="2"/>
  <c r="W69" i="2"/>
  <c r="AP69" i="2"/>
  <c r="E69" i="2"/>
  <c r="D69" i="2"/>
  <c r="A69" i="2"/>
  <c r="U20" i="2"/>
  <c r="E20" i="2"/>
  <c r="D20" i="2"/>
  <c r="A20" i="2"/>
  <c r="AR19" i="2"/>
  <c r="AF19" i="2"/>
  <c r="E19" i="2"/>
  <c r="D19" i="2"/>
  <c r="A19" i="2"/>
  <c r="V18" i="2"/>
  <c r="E18" i="2"/>
  <c r="D18" i="2"/>
  <c r="A18" i="2"/>
  <c r="X17" i="2"/>
  <c r="AF17" i="2"/>
  <c r="U17" i="2"/>
  <c r="E17" i="2"/>
  <c r="D17" i="2"/>
  <c r="A17" i="2"/>
  <c r="Y16" i="2"/>
  <c r="E16" i="2"/>
  <c r="D16" i="2"/>
  <c r="A16" i="2"/>
  <c r="AR15" i="2"/>
  <c r="AP15" i="2"/>
  <c r="E15" i="2"/>
  <c r="D15" i="2"/>
  <c r="A15" i="2"/>
  <c r="AR14" i="2"/>
  <c r="AP14" i="2"/>
  <c r="E14" i="2"/>
  <c r="D14" i="2"/>
  <c r="A14" i="2"/>
  <c r="AR13" i="2"/>
  <c r="AP13" i="2"/>
  <c r="E13" i="2"/>
  <c r="D13" i="2"/>
  <c r="A13" i="2"/>
  <c r="V12" i="2"/>
  <c r="E12" i="2"/>
  <c r="D12" i="2"/>
  <c r="A12" i="2"/>
  <c r="X11" i="2"/>
  <c r="AF11" i="2"/>
  <c r="E11" i="2"/>
  <c r="D11" i="2"/>
  <c r="A11" i="2"/>
  <c r="AR10" i="2"/>
  <c r="V10" i="2"/>
  <c r="E10" i="2"/>
  <c r="D10" i="2"/>
  <c r="A10" i="2"/>
  <c r="AH9" i="2"/>
  <c r="AP9" i="2"/>
  <c r="E9" i="2"/>
  <c r="D9" i="2"/>
  <c r="A9" i="2"/>
  <c r="AR8" i="2"/>
  <c r="AP8" i="2"/>
  <c r="E8" i="2"/>
  <c r="A8" i="2"/>
  <c r="X7" i="2"/>
  <c r="AP7" i="2"/>
  <c r="E7" i="2"/>
  <c r="D7" i="2"/>
  <c r="A7" i="2"/>
  <c r="X6" i="2"/>
  <c r="AP6" i="2"/>
  <c r="E6" i="2"/>
  <c r="D6" i="2"/>
  <c r="A6" i="2"/>
  <c r="AP5" i="2"/>
  <c r="E5" i="2"/>
  <c r="D5" i="2"/>
  <c r="A5" i="2"/>
  <c r="AI4" i="2"/>
  <c r="AR4" i="2"/>
  <c r="AP4" i="2"/>
  <c r="E4" i="2"/>
  <c r="D4" i="2"/>
  <c r="A4" i="2"/>
  <c r="AS3" i="2"/>
  <c r="AR3" i="2"/>
  <c r="AG3" i="2"/>
  <c r="V3" i="2"/>
  <c r="U3" i="2"/>
  <c r="E3" i="2"/>
  <c r="D3" i="2"/>
  <c r="A3" i="2"/>
  <c r="AH2" i="2"/>
  <c r="R2" i="2"/>
  <c r="AP2" i="2"/>
  <c r="P2" i="2"/>
  <c r="AO2" i="2" s="1"/>
  <c r="E2" i="2"/>
  <c r="D2" i="2"/>
  <c r="A2" i="2"/>
  <c r="AR68" i="2"/>
  <c r="AQ68" i="2"/>
  <c r="V68" i="2"/>
  <c r="U68" i="2"/>
  <c r="A68" i="2"/>
  <c r="AR65" i="2"/>
  <c r="AP65" i="2"/>
  <c r="AO65" i="2"/>
  <c r="A65" i="2"/>
  <c r="X64" i="2"/>
  <c r="AP64" i="2"/>
  <c r="A64" i="2"/>
  <c r="AS63" i="2"/>
  <c r="X63" i="2"/>
  <c r="V63" i="2"/>
  <c r="AO63" i="2"/>
  <c r="A63" i="2"/>
  <c r="Y62" i="2"/>
  <c r="X62" i="2"/>
  <c r="AQ62" i="2"/>
  <c r="U62" i="2"/>
  <c r="A62" i="2"/>
  <c r="Y59" i="2"/>
  <c r="AR59" i="2"/>
  <c r="AG59" i="2"/>
  <c r="AP59" i="2"/>
  <c r="AO59" i="2"/>
  <c r="A59" i="2"/>
  <c r="Y58" i="2"/>
  <c r="AH58" i="2"/>
  <c r="AQ58" i="2"/>
  <c r="AP58" i="2"/>
  <c r="AE58" i="2"/>
  <c r="A58" i="2"/>
  <c r="AS56" i="2"/>
  <c r="AR56" i="2"/>
  <c r="W56" i="2"/>
  <c r="AF56" i="2"/>
  <c r="A56" i="2"/>
  <c r="Y54" i="2"/>
  <c r="X54" i="2"/>
  <c r="AQ54" i="2"/>
  <c r="AF54" i="2"/>
  <c r="U54" i="2"/>
  <c r="A54" i="2"/>
  <c r="AS53" i="2"/>
  <c r="AR53" i="2"/>
  <c r="W53" i="2"/>
  <c r="V53" i="2"/>
  <c r="AO53" i="2"/>
  <c r="A53" i="2"/>
  <c r="AH51" i="2"/>
  <c r="AQ51" i="2"/>
  <c r="A51" i="2"/>
  <c r="Y47" i="2"/>
  <c r="AH47" i="2"/>
  <c r="AG47" i="2"/>
  <c r="AF47" i="2"/>
  <c r="AE47" i="2"/>
  <c r="A47" i="2"/>
  <c r="AS46" i="2"/>
  <c r="AH46" i="2"/>
  <c r="AP46" i="2"/>
  <c r="A46" i="2"/>
  <c r="Y45" i="2"/>
  <c r="AR45" i="2"/>
  <c r="AQ45" i="2"/>
  <c r="V45" i="2"/>
  <c r="U45" i="2"/>
  <c r="A45" i="2"/>
  <c r="AS43" i="2"/>
  <c r="AR43" i="2"/>
  <c r="V43" i="2"/>
  <c r="AO43" i="2"/>
  <c r="A43" i="2"/>
  <c r="AQ42" i="2"/>
  <c r="V42" i="2"/>
  <c r="A42" i="2"/>
  <c r="AI38" i="2"/>
  <c r="W38" i="2"/>
  <c r="V38" i="2"/>
  <c r="AO38" i="2"/>
  <c r="A38" i="2"/>
  <c r="Y36" i="2"/>
  <c r="AR36" i="2"/>
  <c r="AQ36" i="2"/>
  <c r="AF36" i="2"/>
  <c r="A36" i="2"/>
  <c r="AH35" i="2"/>
  <c r="W35" i="2"/>
  <c r="AE35" i="2"/>
  <c r="A35" i="2"/>
  <c r="Y32" i="2"/>
  <c r="AH32" i="2"/>
  <c r="AQ32" i="2"/>
  <c r="AF32" i="2"/>
  <c r="U32" i="2"/>
  <c r="A32" i="2"/>
  <c r="AS31" i="2"/>
  <c r="X31" i="2"/>
  <c r="A31" i="2"/>
  <c r="AR28" i="2"/>
  <c r="AQ28" i="2"/>
  <c r="V28" i="2"/>
  <c r="U28" i="2"/>
  <c r="A28" i="2"/>
  <c r="AI25" i="2"/>
  <c r="AH25" i="2"/>
  <c r="AG25" i="2"/>
  <c r="AP25" i="2"/>
  <c r="AO25" i="2"/>
  <c r="A25" i="2"/>
  <c r="W24" i="2"/>
  <c r="AF24" i="2"/>
  <c r="AO24" i="2"/>
  <c r="A24" i="2"/>
  <c r="AS22" i="2"/>
  <c r="AR22" i="2"/>
  <c r="W22" i="2"/>
  <c r="AP22" i="2"/>
  <c r="AE22" i="2"/>
  <c r="A22" i="2"/>
  <c r="X21" i="2"/>
  <c r="AQ21" i="2"/>
  <c r="V21" i="2"/>
  <c r="AO21" i="2"/>
  <c r="A21" i="2"/>
  <c r="B15" i="1"/>
  <c r="B13" i="1"/>
  <c r="B11" i="1"/>
  <c r="AG60" i="2" s="1"/>
  <c r="BF60" i="2" s="1"/>
  <c r="B6" i="1"/>
  <c r="V27" i="2" s="1"/>
  <c r="AJ111" i="2" l="1"/>
  <c r="AH111" i="2"/>
  <c r="AO111" i="2"/>
  <c r="AQ111" i="2"/>
  <c r="V111" i="2"/>
  <c r="W111" i="2"/>
  <c r="AI109" i="2"/>
  <c r="AO106" i="2"/>
  <c r="AE102" i="2"/>
  <c r="Y100" i="2"/>
  <c r="AO92" i="2"/>
  <c r="AS213" i="2"/>
  <c r="AF215" i="2"/>
  <c r="AI51" i="2"/>
  <c r="BH52" i="2" s="1"/>
  <c r="AF16" i="2"/>
  <c r="AH129" i="2"/>
  <c r="AM129" i="2" s="1"/>
  <c r="BQ129" i="2" s="1"/>
  <c r="W147" i="2"/>
  <c r="AB147" i="2" s="1"/>
  <c r="AV147" i="2" s="1"/>
  <c r="AG201" i="2"/>
  <c r="AL201" i="2" s="1"/>
  <c r="BP201" i="2" s="1"/>
  <c r="AF223" i="2"/>
  <c r="BE223" i="2" s="1"/>
  <c r="AO241" i="2"/>
  <c r="AG256" i="2"/>
  <c r="AL256" i="2" s="1"/>
  <c r="BP256" i="2" s="1"/>
  <c r="AS269" i="2"/>
  <c r="AG278" i="2"/>
  <c r="U287" i="2"/>
  <c r="Z287" i="2" s="1"/>
  <c r="AT287" i="2" s="1"/>
  <c r="AF302" i="2"/>
  <c r="W328" i="2"/>
  <c r="AB328" i="2" s="1"/>
  <c r="AV328" i="2" s="1"/>
  <c r="AE392" i="2"/>
  <c r="AJ392" i="2" s="1"/>
  <c r="BN392" i="2" s="1"/>
  <c r="AS399" i="2"/>
  <c r="V413" i="2"/>
  <c r="AA413" i="2" s="1"/>
  <c r="AU413" i="2" s="1"/>
  <c r="Y27" i="2"/>
  <c r="W34" i="2"/>
  <c r="AE44" i="2"/>
  <c r="X48" i="2"/>
  <c r="Y52" i="2"/>
  <c r="AE55" i="2"/>
  <c r="W61" i="2"/>
  <c r="AI23" i="2"/>
  <c r="U40" i="2"/>
  <c r="U61" i="2"/>
  <c r="AF23" i="2"/>
  <c r="W55" i="2"/>
  <c r="AS90" i="2"/>
  <c r="AF70" i="2"/>
  <c r="AH24" i="2"/>
  <c r="AF31" i="2"/>
  <c r="AH42" i="2"/>
  <c r="V62" i="2"/>
  <c r="W18" i="2"/>
  <c r="U80" i="2"/>
  <c r="AR93" i="2"/>
  <c r="X112" i="2"/>
  <c r="AO147" i="2"/>
  <c r="AG159" i="2"/>
  <c r="BF159" i="2" s="1"/>
  <c r="X198" i="2"/>
  <c r="AC198" i="2" s="1"/>
  <c r="AW198" i="2" s="1"/>
  <c r="AP223" i="2"/>
  <c r="AS243" i="2"/>
  <c r="AQ278" i="2"/>
  <c r="AE287" i="2"/>
  <c r="BD287" i="2" s="1"/>
  <c r="AQ302" i="2"/>
  <c r="V312" i="2"/>
  <c r="AA312" i="2" s="1"/>
  <c r="AZ312" i="2" s="1"/>
  <c r="AE385" i="2"/>
  <c r="AP415" i="2"/>
  <c r="Y422" i="2"/>
  <c r="AD422" i="2" s="1"/>
  <c r="BC422" i="2" s="1"/>
  <c r="AE466" i="2"/>
  <c r="BD466" i="2" s="1"/>
  <c r="U486" i="2"/>
  <c r="Z486" i="2" s="1"/>
  <c r="AY486" i="2" s="1"/>
  <c r="X27" i="2"/>
  <c r="AE39" i="2"/>
  <c r="X52" i="2"/>
  <c r="AI40" i="2"/>
  <c r="AE57" i="2"/>
  <c r="Y61" i="2"/>
  <c r="AH66" i="2"/>
  <c r="U57" i="2"/>
  <c r="AG37" i="2"/>
  <c r="AG49" i="2"/>
  <c r="AR213" i="2"/>
  <c r="W99" i="2"/>
  <c r="AE46" i="2"/>
  <c r="BD47" i="2" s="1"/>
  <c r="AF20" i="2"/>
  <c r="Y24" i="2"/>
  <c r="W31" i="2"/>
  <c r="AE36" i="2"/>
  <c r="AI42" i="2"/>
  <c r="W46" i="2"/>
  <c r="W2" i="2"/>
  <c r="W4" i="2"/>
  <c r="X12" i="2"/>
  <c r="X16" i="2"/>
  <c r="AH18" i="2"/>
  <c r="AH20" i="2"/>
  <c r="X70" i="2"/>
  <c r="AF78" i="2"/>
  <c r="AF80" i="2"/>
  <c r="AF82" i="2"/>
  <c r="BE82" i="2" s="1"/>
  <c r="AQ112" i="2"/>
  <c r="AQ170" i="2"/>
  <c r="AH198" i="2"/>
  <c r="AO271" i="2"/>
  <c r="U321" i="2"/>
  <c r="Z321" i="2" s="1"/>
  <c r="AT321" i="2" s="1"/>
  <c r="AG448" i="2"/>
  <c r="AL448" i="2" s="1"/>
  <c r="BK448" i="2" s="1"/>
  <c r="AO466" i="2"/>
  <c r="W479" i="2"/>
  <c r="AB479" i="2" s="1"/>
  <c r="AV479" i="2" s="1"/>
  <c r="AI26" i="2"/>
  <c r="AE33" i="2"/>
  <c r="AE41" i="2"/>
  <c r="AI52" i="2"/>
  <c r="AH23" i="2"/>
  <c r="AI66" i="2"/>
  <c r="V29" i="2"/>
  <c r="AH61" i="2"/>
  <c r="U52" i="2"/>
  <c r="W29" i="2"/>
  <c r="AG44" i="2"/>
  <c r="AG84" i="2"/>
  <c r="AG119" i="2"/>
  <c r="V314" i="2"/>
  <c r="AA314" i="2" s="1"/>
  <c r="V347" i="2"/>
  <c r="AA347" i="2" s="1"/>
  <c r="AU347" i="2" s="1"/>
  <c r="W501" i="2"/>
  <c r="AB501" i="2" s="1"/>
  <c r="AV501" i="2" s="1"/>
  <c r="W518" i="2"/>
  <c r="AB518" i="2" s="1"/>
  <c r="AV518" i="2" s="1"/>
  <c r="AG26" i="2"/>
  <c r="AF29" i="2"/>
  <c r="AF34" i="2"/>
  <c r="Y41" i="2"/>
  <c r="AI44" i="2"/>
  <c r="W52" i="2"/>
  <c r="AE40" i="2"/>
  <c r="BD40" i="2" s="1"/>
  <c r="Y57" i="2"/>
  <c r="AI60" i="2"/>
  <c r="BH60" i="2" s="1"/>
  <c r="AF67" i="2"/>
  <c r="U67" i="2"/>
  <c r="V26" i="2"/>
  <c r="AH57" i="2"/>
  <c r="BG57" i="2" s="1"/>
  <c r="AF50" i="2"/>
  <c r="U23" i="2"/>
  <c r="AH41" i="2"/>
  <c r="Y26" i="2"/>
  <c r="X34" i="2"/>
  <c r="X41" i="2"/>
  <c r="Y44" i="2"/>
  <c r="AG50" i="2"/>
  <c r="AF52" i="2"/>
  <c r="Y23" i="2"/>
  <c r="X57" i="2"/>
  <c r="X60" i="2"/>
  <c r="U60" i="2"/>
  <c r="AH48" i="2"/>
  <c r="AH52" i="2"/>
  <c r="BG52" i="2" s="1"/>
  <c r="U48" i="2"/>
  <c r="V33" i="2"/>
  <c r="AG29" i="2"/>
  <c r="BF29" i="2" s="1"/>
  <c r="Y382" i="2"/>
  <c r="AD382" i="2" s="1"/>
  <c r="BC382" i="2" s="1"/>
  <c r="AS483" i="2"/>
  <c r="X26" i="2"/>
  <c r="AI33" i="2"/>
  <c r="U41" i="2"/>
  <c r="X44" i="2"/>
  <c r="W50" i="2"/>
  <c r="AE52" i="2"/>
  <c r="X23" i="2"/>
  <c r="AI57" i="2"/>
  <c r="W60" i="2"/>
  <c r="AE67" i="2"/>
  <c r="U49" i="2"/>
  <c r="Y30" i="2"/>
  <c r="V61" i="2"/>
  <c r="V40" i="2"/>
  <c r="AH29" i="2"/>
  <c r="BG29" i="2" s="1"/>
  <c r="AG41" i="2"/>
  <c r="Y97" i="2"/>
  <c r="AS396" i="2"/>
  <c r="Y412" i="2"/>
  <c r="AD412" i="2" s="1"/>
  <c r="BC412" i="2" s="1"/>
  <c r="AS463" i="2"/>
  <c r="W26" i="2"/>
  <c r="AH33" i="2"/>
  <c r="BG33" i="2" s="1"/>
  <c r="AI39" i="2"/>
  <c r="BH39" i="2" s="1"/>
  <c r="W44" i="2"/>
  <c r="X49" i="2"/>
  <c r="Y40" i="2"/>
  <c r="W57" i="2"/>
  <c r="Y60" i="2"/>
  <c r="AE29" i="2"/>
  <c r="BD29" i="2" s="1"/>
  <c r="V48" i="2"/>
  <c r="V39" i="2"/>
  <c r="AH26" i="2"/>
  <c r="AH27" i="2"/>
  <c r="AR86" i="2"/>
  <c r="W222" i="2"/>
  <c r="AB222" i="2" s="1"/>
  <c r="AV222" i="2" s="1"/>
  <c r="U26" i="2"/>
  <c r="AI30" i="2"/>
  <c r="BH30" i="2" s="1"/>
  <c r="AF33" i="2"/>
  <c r="BE33" i="2" s="1"/>
  <c r="AE37" i="2"/>
  <c r="Y39" i="2"/>
  <c r="AF40" i="2"/>
  <c r="AI49" i="2"/>
  <c r="AH55" i="2"/>
  <c r="X40" i="2"/>
  <c r="Y67" i="2"/>
  <c r="U44" i="2"/>
  <c r="AE26" i="2"/>
  <c r="AG34" i="2"/>
  <c r="V34" i="2"/>
  <c r="U30" i="2"/>
  <c r="V67" i="2"/>
  <c r="AR165" i="2"/>
  <c r="AR167" i="2"/>
  <c r="X306" i="2"/>
  <c r="AC306" i="2" s="1"/>
  <c r="AW306" i="2" s="1"/>
  <c r="Y318" i="2"/>
  <c r="AD318" i="2" s="1"/>
  <c r="V346" i="2"/>
  <c r="AA346" i="2" s="1"/>
  <c r="AU346" i="2" s="1"/>
  <c r="Y355" i="2"/>
  <c r="AD355" i="2" s="1"/>
  <c r="AX355" i="2" s="1"/>
  <c r="AG368" i="2"/>
  <c r="W377" i="2"/>
  <c r="AB377" i="2" s="1"/>
  <c r="BA377" i="2" s="1"/>
  <c r="V405" i="2"/>
  <c r="AA405" i="2" s="1"/>
  <c r="AS443" i="2"/>
  <c r="X458" i="2"/>
  <c r="AC458" i="2" s="1"/>
  <c r="AW458" i="2" s="1"/>
  <c r="AH465" i="2"/>
  <c r="BG465" i="2" s="1"/>
  <c r="X476" i="2"/>
  <c r="AC476" i="2" s="1"/>
  <c r="BB476" i="2" s="1"/>
  <c r="AQ498" i="2"/>
  <c r="AH30" i="2"/>
  <c r="Y33" i="2"/>
  <c r="X39" i="2"/>
  <c r="AF48" i="2"/>
  <c r="AF61" i="2"/>
  <c r="BE61" i="2" s="1"/>
  <c r="AI67" i="2"/>
  <c r="V41" i="2"/>
  <c r="AG48" i="2"/>
  <c r="AG66" i="2"/>
  <c r="AH50" i="2"/>
  <c r="AH67" i="2"/>
  <c r="V60" i="2"/>
  <c r="V118" i="2"/>
  <c r="AA118" i="2" s="1"/>
  <c r="AU118" i="2" s="1"/>
  <c r="AS176" i="2"/>
  <c r="AH447" i="2"/>
  <c r="AF27" i="2"/>
  <c r="V30" i="2"/>
  <c r="X33" i="2"/>
  <c r="X37" i="2"/>
  <c r="W39" i="2"/>
  <c r="AF49" i="2"/>
  <c r="U55" i="2"/>
  <c r="W23" i="2"/>
  <c r="V57" i="2"/>
  <c r="AE61" i="2"/>
  <c r="W67" i="2"/>
  <c r="V37" i="2"/>
  <c r="AH40" i="2"/>
  <c r="AG57" i="2"/>
  <c r="BF57" i="2" s="1"/>
  <c r="AI50" i="2"/>
  <c r="AH60" i="2"/>
  <c r="BG60" i="2" s="1"/>
  <c r="V55" i="2"/>
  <c r="AP158" i="2"/>
  <c r="U130" i="2"/>
  <c r="Z130" i="2" s="1"/>
  <c r="AY130" i="2" s="1"/>
  <c r="Y94" i="2"/>
  <c r="AG99" i="2"/>
  <c r="AQ110" i="2"/>
  <c r="Y125" i="2"/>
  <c r="AD125" i="2" s="1"/>
  <c r="BC125" i="2" s="1"/>
  <c r="Y130" i="2"/>
  <c r="AD130" i="2" s="1"/>
  <c r="AX130" i="2" s="1"/>
  <c r="Y141" i="2"/>
  <c r="AD141" i="2" s="1"/>
  <c r="BC141" i="2" s="1"/>
  <c r="V148" i="2"/>
  <c r="AA148" i="2" s="1"/>
  <c r="AZ148" i="2" s="1"/>
  <c r="Y182" i="2"/>
  <c r="AD182" i="2" s="1"/>
  <c r="V217" i="2"/>
  <c r="AA217" i="2" s="1"/>
  <c r="AZ217" i="2" s="1"/>
  <c r="AP231" i="2"/>
  <c r="U244" i="2"/>
  <c r="Z244" i="2" s="1"/>
  <c r="AY244" i="2" s="1"/>
  <c r="V279" i="2"/>
  <c r="AA279" i="2" s="1"/>
  <c r="AZ279" i="2" s="1"/>
  <c r="U303" i="2"/>
  <c r="Z303" i="2" s="1"/>
  <c r="AY303" i="2" s="1"/>
  <c r="AF308" i="2"/>
  <c r="AS333" i="2"/>
  <c r="AS346" i="2"/>
  <c r="W379" i="2"/>
  <c r="AB379" i="2" s="1"/>
  <c r="AV379" i="2" s="1"/>
  <c r="W386" i="2"/>
  <c r="AB386" i="2" s="1"/>
  <c r="AE400" i="2"/>
  <c r="BD400" i="2" s="1"/>
  <c r="AE409" i="2"/>
  <c r="AJ409" i="2" s="1"/>
  <c r="AR458" i="2"/>
  <c r="AF487" i="2"/>
  <c r="AS515" i="2"/>
  <c r="W33" i="2"/>
  <c r="AI37" i="2"/>
  <c r="AE48" i="2"/>
  <c r="AE49" i="2"/>
  <c r="W40" i="2"/>
  <c r="X67" i="2"/>
  <c r="Y66" i="2"/>
  <c r="AH39" i="2"/>
  <c r="BG39" i="2" s="1"/>
  <c r="AG52" i="2"/>
  <c r="AG27" i="2"/>
  <c r="X55" i="2"/>
  <c r="V49" i="2"/>
  <c r="AS97" i="2"/>
  <c r="AQ118" i="2"/>
  <c r="AH306" i="2"/>
  <c r="BG306" i="2" s="1"/>
  <c r="AI331" i="2"/>
  <c r="AN331" i="2" s="1"/>
  <c r="AH393" i="2"/>
  <c r="AF81" i="2"/>
  <c r="AH38" i="2"/>
  <c r="AH5" i="2"/>
  <c r="Y13" i="2"/>
  <c r="Y19" i="2"/>
  <c r="AH71" i="2"/>
  <c r="W83" i="2"/>
  <c r="AH94" i="2"/>
  <c r="AS110" i="2"/>
  <c r="AO113" i="2"/>
  <c r="AG130" i="2"/>
  <c r="AL130" i="2" s="1"/>
  <c r="BP130" i="2" s="1"/>
  <c r="U143" i="2"/>
  <c r="Z143" i="2" s="1"/>
  <c r="AI148" i="2"/>
  <c r="BH148" i="2" s="1"/>
  <c r="AG153" i="2"/>
  <c r="AL153" i="2" s="1"/>
  <c r="BP153" i="2" s="1"/>
  <c r="AI182" i="2"/>
  <c r="V199" i="2"/>
  <c r="AA199" i="2" s="1"/>
  <c r="AZ199" i="2" s="1"/>
  <c r="AH204" i="2"/>
  <c r="W217" i="2"/>
  <c r="AB217" i="2" s="1"/>
  <c r="BA217" i="2" s="1"/>
  <c r="AS244" i="2"/>
  <c r="AP261" i="2"/>
  <c r="AP272" i="2"/>
  <c r="AQ296" i="2"/>
  <c r="AG303" i="2"/>
  <c r="AG308" i="2"/>
  <c r="AG379" i="2"/>
  <c r="BF379" i="2" s="1"/>
  <c r="Y386" i="2"/>
  <c r="AD386" i="2" s="1"/>
  <c r="BC386" i="2" s="1"/>
  <c r="U395" i="2"/>
  <c r="Z395" i="2" s="1"/>
  <c r="AY395" i="2" s="1"/>
  <c r="AQ400" i="2"/>
  <c r="AS423" i="2"/>
  <c r="AS467" i="2"/>
  <c r="AG480" i="2"/>
  <c r="AL480" i="2" s="1"/>
  <c r="BP480" i="2" s="1"/>
  <c r="AE23" i="2"/>
  <c r="AE27" i="2"/>
  <c r="AG30" i="2"/>
  <c r="W37" i="2"/>
  <c r="Y49" i="2"/>
  <c r="AI55" i="2"/>
  <c r="AI29" i="2"/>
  <c r="BH29" i="2" s="1"/>
  <c r="AF60" i="2"/>
  <c r="BE60" i="2" s="1"/>
  <c r="U37" i="2"/>
  <c r="AH34" i="2"/>
  <c r="V52" i="2"/>
  <c r="Y55" i="2"/>
  <c r="AH49" i="2"/>
  <c r="V44" i="2"/>
  <c r="U137" i="2"/>
  <c r="Z137" i="2" s="1"/>
  <c r="AT137" i="2" s="1"/>
  <c r="X202" i="2"/>
  <c r="AC202" i="2" s="1"/>
  <c r="BB202" i="2" s="1"/>
  <c r="AF231" i="2"/>
  <c r="AK231" i="2" s="1"/>
  <c r="BO231" i="2" s="1"/>
  <c r="W96" i="2"/>
  <c r="AI130" i="2"/>
  <c r="BH130" i="2" s="1"/>
  <c r="AR153" i="2"/>
  <c r="W162" i="2"/>
  <c r="AB162" i="2" s="1"/>
  <c r="AV162" i="2" s="1"/>
  <c r="V175" i="2"/>
  <c r="AA175" i="2" s="1"/>
  <c r="AU175" i="2" s="1"/>
  <c r="AF199" i="2"/>
  <c r="BE199" i="2" s="1"/>
  <c r="AQ226" i="2"/>
  <c r="AO303" i="2"/>
  <c r="U376" i="2"/>
  <c r="Z376" i="2" s="1"/>
  <c r="AI386" i="2"/>
  <c r="AF395" i="2"/>
  <c r="BE395" i="2" s="1"/>
  <c r="AH451" i="2"/>
  <c r="AM451" i="2" s="1"/>
  <c r="BQ451" i="2" s="1"/>
  <c r="W504" i="2"/>
  <c r="AB504" i="2" s="1"/>
  <c r="BA504" i="2" s="1"/>
  <c r="W521" i="2"/>
  <c r="AB521" i="2" s="1"/>
  <c r="BA521" i="2" s="1"/>
  <c r="W30" i="2"/>
  <c r="AE34" i="2"/>
  <c r="AF41" i="2"/>
  <c r="W49" i="2"/>
  <c r="AG55" i="2"/>
  <c r="V23" i="2"/>
  <c r="X61" i="2"/>
  <c r="X66" i="2"/>
  <c r="X30" i="2"/>
  <c r="AG40" i="2"/>
  <c r="AH44" i="2"/>
  <c r="AG33" i="2"/>
  <c r="X125" i="2"/>
  <c r="AC125" i="2" s="1"/>
  <c r="BB125" i="2" s="1"/>
  <c r="AI151" i="2"/>
  <c r="BH151" i="2" s="1"/>
  <c r="U259" i="2"/>
  <c r="Z259" i="2" s="1"/>
  <c r="AT259" i="2" s="1"/>
  <c r="AS355" i="2"/>
  <c r="AH77" i="2"/>
  <c r="AH79" i="2"/>
  <c r="AH83" i="2"/>
  <c r="U29" i="2"/>
  <c r="Y50" i="2"/>
  <c r="AF35" i="2"/>
  <c r="V51" i="2"/>
  <c r="AG73" i="2"/>
  <c r="BF74" i="2" s="1"/>
  <c r="AI75" i="2"/>
  <c r="AI77" i="2"/>
  <c r="BH78" i="2" s="1"/>
  <c r="AI79" i="2"/>
  <c r="Y81" i="2"/>
  <c r="AI83" i="2"/>
  <c r="AQ96" i="2"/>
  <c r="AO130" i="2"/>
  <c r="AR150" i="2"/>
  <c r="AS164" i="2"/>
  <c r="Y208" i="2"/>
  <c r="AD208" i="2" s="1"/>
  <c r="BC208" i="2" s="1"/>
  <c r="AO228" i="2"/>
  <c r="AE239" i="2"/>
  <c r="AF305" i="2"/>
  <c r="AK305" i="2" s="1"/>
  <c r="BJ305" i="2" s="1"/>
  <c r="AG315" i="2"/>
  <c r="AG341" i="2"/>
  <c r="V376" i="2"/>
  <c r="AA376" i="2" s="1"/>
  <c r="AZ376" i="2" s="1"/>
  <c r="AQ411" i="2"/>
  <c r="V425" i="2"/>
  <c r="AA425" i="2" s="1"/>
  <c r="AU425" i="2" s="1"/>
  <c r="AF453" i="2"/>
  <c r="BE453" i="2" s="1"/>
  <c r="AQ504" i="2"/>
  <c r="W27" i="2"/>
  <c r="AF37" i="2"/>
  <c r="BE37" i="2" s="1"/>
  <c r="AI48" i="2"/>
  <c r="Y29" i="2"/>
  <c r="AE60" i="2"/>
  <c r="BD61" i="2" s="1"/>
  <c r="AF66" i="2"/>
  <c r="AF57" i="2"/>
  <c r="BE57" i="2" s="1"/>
  <c r="U34" i="2"/>
  <c r="U27" i="2"/>
  <c r="U33" i="2"/>
  <c r="U50" i="2"/>
  <c r="V197" i="2"/>
  <c r="AA197" i="2" s="1"/>
  <c r="AU197" i="2" s="1"/>
  <c r="AG169" i="2"/>
  <c r="AR346" i="2"/>
  <c r="AG377" i="2"/>
  <c r="AL377" i="2" s="1"/>
  <c r="BP377" i="2" s="1"/>
  <c r="U400" i="2"/>
  <c r="Z400" i="2" s="1"/>
  <c r="AT400" i="2" s="1"/>
  <c r="AR407" i="2"/>
  <c r="AI28" i="2"/>
  <c r="AE56" i="2"/>
  <c r="AR117" i="2"/>
  <c r="AG122" i="2"/>
  <c r="U129" i="2"/>
  <c r="Z129" i="2" s="1"/>
  <c r="AT129" i="2" s="1"/>
  <c r="AP175" i="2"/>
  <c r="AF212" i="2"/>
  <c r="BE212" i="2" s="1"/>
  <c r="AS219" i="2"/>
  <c r="AO239" i="2"/>
  <c r="AO265" i="2"/>
  <c r="AH276" i="2"/>
  <c r="BG276" i="2" s="1"/>
  <c r="AQ305" i="2"/>
  <c r="AH315" i="2"/>
  <c r="BG315" i="2" s="1"/>
  <c r="U350" i="2"/>
  <c r="Z350" i="2" s="1"/>
  <c r="AY350" i="2" s="1"/>
  <c r="X376" i="2"/>
  <c r="AC376" i="2" s="1"/>
  <c r="AW376" i="2" s="1"/>
  <c r="AG383" i="2"/>
  <c r="BF383" i="2" s="1"/>
  <c r="AP455" i="2"/>
  <c r="Y473" i="2"/>
  <c r="AD473" i="2" s="1"/>
  <c r="BC473" i="2" s="1"/>
  <c r="U484" i="2"/>
  <c r="Z484" i="2" s="1"/>
  <c r="AO495" i="2"/>
  <c r="V506" i="2"/>
  <c r="AA506" i="2" s="1"/>
  <c r="AF30" i="2"/>
  <c r="Y34" i="2"/>
  <c r="Y37" i="2"/>
  <c r="AI41" i="2"/>
  <c r="BH41" i="2" s="1"/>
  <c r="AF44" i="2"/>
  <c r="W48" i="2"/>
  <c r="X29" i="2"/>
  <c r="AI61" i="2"/>
  <c r="BH61" i="2" s="1"/>
  <c r="W66" i="2"/>
  <c r="AE50" i="2"/>
  <c r="BD50" i="2" s="1"/>
  <c r="V66" i="2"/>
  <c r="AG23" i="2"/>
  <c r="AG67" i="2"/>
  <c r="V50" i="2"/>
  <c r="AS229" i="2"/>
  <c r="W108" i="2"/>
  <c r="AF26" i="2"/>
  <c r="AI27" i="2"/>
  <c r="AE30" i="2"/>
  <c r="BD30" i="2" s="1"/>
  <c r="AI34" i="2"/>
  <c r="AF39" i="2"/>
  <c r="BE39" i="2" s="1"/>
  <c r="W41" i="2"/>
  <c r="Y48" i="2"/>
  <c r="AF55" i="2"/>
  <c r="AG61" i="2"/>
  <c r="BF61" i="2" s="1"/>
  <c r="AE66" i="2"/>
  <c r="U39" i="2"/>
  <c r="AG39" i="2"/>
  <c r="BF39" i="2" s="1"/>
  <c r="U66" i="2"/>
  <c r="AH37" i="2"/>
  <c r="X50" i="2"/>
  <c r="AQ84" i="2"/>
  <c r="U83" i="2"/>
  <c r="AE83" i="2"/>
  <c r="V82" i="2"/>
  <c r="AP82" i="2"/>
  <c r="AS74" i="2"/>
  <c r="W73" i="2"/>
  <c r="AE73" i="2"/>
  <c r="BD73" i="2" s="1"/>
  <c r="AF71" i="2"/>
  <c r="V70" i="2"/>
  <c r="BD57" i="2"/>
  <c r="BH57" i="2"/>
  <c r="AG160" i="2"/>
  <c r="AL160" i="2" s="1"/>
  <c r="AE166" i="2"/>
  <c r="AO235" i="2"/>
  <c r="U73" i="2"/>
  <c r="U74" i="2"/>
  <c r="W78" i="2"/>
  <c r="W92" i="2"/>
  <c r="AO98" i="2"/>
  <c r="AG104" i="2"/>
  <c r="AQ108" i="2"/>
  <c r="V112" i="2"/>
  <c r="AQ117" i="2"/>
  <c r="AO133" i="2"/>
  <c r="AQ150" i="2"/>
  <c r="Y151" i="2"/>
  <c r="AD151" i="2" s="1"/>
  <c r="AX151" i="2" s="1"/>
  <c r="AQ158" i="2"/>
  <c r="AI166" i="2"/>
  <c r="AN166" i="2" s="1"/>
  <c r="BM166" i="2" s="1"/>
  <c r="W171" i="2"/>
  <c r="AB171" i="2" s="1"/>
  <c r="AV171" i="2" s="1"/>
  <c r="AH177" i="2"/>
  <c r="BG177" i="2" s="1"/>
  <c r="X189" i="2"/>
  <c r="AC189" i="2" s="1"/>
  <c r="AF198" i="2"/>
  <c r="AS200" i="2"/>
  <c r="Y205" i="2"/>
  <c r="AD205" i="2" s="1"/>
  <c r="AX205" i="2" s="1"/>
  <c r="AQ218" i="2"/>
  <c r="Y223" i="2"/>
  <c r="AD223" i="2" s="1"/>
  <c r="AX223" i="2" s="1"/>
  <c r="U224" i="2"/>
  <c r="Z224" i="2" s="1"/>
  <c r="AY224" i="2" s="1"/>
  <c r="U228" i="2"/>
  <c r="Z228" i="2" s="1"/>
  <c r="AY228" i="2" s="1"/>
  <c r="AG229" i="2"/>
  <c r="BF229" i="2" s="1"/>
  <c r="AS241" i="2"/>
  <c r="AH248" i="2"/>
  <c r="AM248" i="2" s="1"/>
  <c r="BQ248" i="2" s="1"/>
  <c r="AQ252" i="2"/>
  <c r="AO257" i="2"/>
  <c r="AR266" i="2"/>
  <c r="AP271" i="2"/>
  <c r="AI276" i="2"/>
  <c r="AN276" i="2" s="1"/>
  <c r="BR276" i="2" s="1"/>
  <c r="Y286" i="2"/>
  <c r="AD286" i="2" s="1"/>
  <c r="AX286" i="2" s="1"/>
  <c r="V287" i="2"/>
  <c r="AA287" i="2" s="1"/>
  <c r="AU287" i="2" s="1"/>
  <c r="AQ319" i="2"/>
  <c r="Y327" i="2"/>
  <c r="AD327" i="2" s="1"/>
  <c r="BC327" i="2" s="1"/>
  <c r="AE358" i="2"/>
  <c r="AH383" i="2"/>
  <c r="AM383" i="2" s="1"/>
  <c r="BL383" i="2" s="1"/>
  <c r="W398" i="2"/>
  <c r="AB398" i="2" s="1"/>
  <c r="AV398" i="2" s="1"/>
  <c r="AO406" i="2"/>
  <c r="AQ419" i="2"/>
  <c r="AI428" i="2"/>
  <c r="BH428" i="2" s="1"/>
  <c r="AO432" i="2"/>
  <c r="V437" i="2"/>
  <c r="AA437" i="2" s="1"/>
  <c r="AU437" i="2" s="1"/>
  <c r="Y452" i="2"/>
  <c r="AD452" i="2" s="1"/>
  <c r="AP453" i="2"/>
  <c r="W476" i="2"/>
  <c r="AB476" i="2" s="1"/>
  <c r="BA476" i="2" s="1"/>
  <c r="AE493" i="2"/>
  <c r="AG503" i="2"/>
  <c r="AL503" i="2" s="1"/>
  <c r="BP503" i="2" s="1"/>
  <c r="AI513" i="2"/>
  <c r="Y521" i="2"/>
  <c r="AD521" i="2" s="1"/>
  <c r="BC521" i="2" s="1"/>
  <c r="AS171" i="2"/>
  <c r="X185" i="2"/>
  <c r="AC185" i="2" s="1"/>
  <c r="BB185" i="2" s="1"/>
  <c r="AI189" i="2"/>
  <c r="AN189" i="2" s="1"/>
  <c r="BR189" i="2" s="1"/>
  <c r="AP234" i="2"/>
  <c r="U367" i="2"/>
  <c r="Z367" i="2" s="1"/>
  <c r="AY367" i="2" s="1"/>
  <c r="AQ368" i="2"/>
  <c r="AG398" i="2"/>
  <c r="X411" i="2"/>
  <c r="AC411" i="2" s="1"/>
  <c r="BB411" i="2" s="1"/>
  <c r="U427" i="2"/>
  <c r="Z427" i="2" s="1"/>
  <c r="AT427" i="2" s="1"/>
  <c r="AP437" i="2"/>
  <c r="AF452" i="2"/>
  <c r="U467" i="2"/>
  <c r="Z467" i="2" s="1"/>
  <c r="AT467" i="2" s="1"/>
  <c r="U471" i="2"/>
  <c r="Z471" i="2" s="1"/>
  <c r="AS482" i="2"/>
  <c r="U492" i="2"/>
  <c r="Z492" i="2" s="1"/>
  <c r="AT492" i="2" s="1"/>
  <c r="AF502" i="2"/>
  <c r="BE502" i="2" s="1"/>
  <c r="Y164" i="2"/>
  <c r="AD164" i="2" s="1"/>
  <c r="BC164" i="2" s="1"/>
  <c r="AR185" i="2"/>
  <c r="W261" i="2"/>
  <c r="AB261" i="2" s="1"/>
  <c r="AV261" i="2" s="1"/>
  <c r="AR367" i="2"/>
  <c r="AE411" i="2"/>
  <c r="BD411" i="2" s="1"/>
  <c r="X441" i="2"/>
  <c r="AC441" i="2" s="1"/>
  <c r="AW441" i="2" s="1"/>
  <c r="AO467" i="2"/>
  <c r="X471" i="2"/>
  <c r="AC471" i="2" s="1"/>
  <c r="BB471" i="2" s="1"/>
  <c r="AH502" i="2"/>
  <c r="BG502" i="2" s="1"/>
  <c r="AO512" i="2"/>
  <c r="Y131" i="2"/>
  <c r="AD131" i="2" s="1"/>
  <c r="AX131" i="2" s="1"/>
  <c r="V216" i="2"/>
  <c r="AA216" i="2" s="1"/>
  <c r="AZ216" i="2" s="1"/>
  <c r="AI247" i="2"/>
  <c r="AS251" i="2"/>
  <c r="Y260" i="2"/>
  <c r="AD260" i="2" s="1"/>
  <c r="BC260" i="2" s="1"/>
  <c r="AP285" i="2"/>
  <c r="AP290" i="2"/>
  <c r="X317" i="2"/>
  <c r="AC317" i="2" s="1"/>
  <c r="BB317" i="2" s="1"/>
  <c r="AH318" i="2"/>
  <c r="BG318" i="2" s="1"/>
  <c r="Y346" i="2"/>
  <c r="AD346" i="2" s="1"/>
  <c r="BC346" i="2" s="1"/>
  <c r="W347" i="2"/>
  <c r="AB347" i="2" s="1"/>
  <c r="BA347" i="2" s="1"/>
  <c r="AI348" i="2"/>
  <c r="AN348" i="2" s="1"/>
  <c r="BM348" i="2" s="1"/>
  <c r="AO357" i="2"/>
  <c r="AG366" i="2"/>
  <c r="BF366" i="2" s="1"/>
  <c r="V375" i="2"/>
  <c r="AA375" i="2" s="1"/>
  <c r="AZ375" i="2" s="1"/>
  <c r="AE395" i="2"/>
  <c r="AI396" i="2"/>
  <c r="BH396" i="2" s="1"/>
  <c r="AE397" i="2"/>
  <c r="AQ405" i="2"/>
  <c r="V409" i="2"/>
  <c r="AA409" i="2" s="1"/>
  <c r="AZ409" i="2" s="1"/>
  <c r="AO410" i="2"/>
  <c r="AH411" i="2"/>
  <c r="Y426" i="2"/>
  <c r="AD426" i="2" s="1"/>
  <c r="AX426" i="2" s="1"/>
  <c r="AR441" i="2"/>
  <c r="AI451" i="2"/>
  <c r="BH451" i="2" s="1"/>
  <c r="AR476" i="2"/>
  <c r="AI481" i="2"/>
  <c r="AN481" i="2" s="1"/>
  <c r="BR481" i="2" s="1"/>
  <c r="V488" i="2"/>
  <c r="AA488" i="2" s="1"/>
  <c r="V501" i="2"/>
  <c r="AA501" i="2" s="1"/>
  <c r="AZ501" i="2" s="1"/>
  <c r="AP502" i="2"/>
  <c r="W102" i="2"/>
  <c r="U122" i="2"/>
  <c r="Z122" i="2" s="1"/>
  <c r="AT122" i="2" s="1"/>
  <c r="Y127" i="2"/>
  <c r="AD127" i="2" s="1"/>
  <c r="AX127" i="2" s="1"/>
  <c r="AS139" i="2"/>
  <c r="Y148" i="2"/>
  <c r="AD148" i="2" s="1"/>
  <c r="AI163" i="2"/>
  <c r="AN163" i="2" s="1"/>
  <c r="BM163" i="2" s="1"/>
  <c r="AI184" i="2"/>
  <c r="X215" i="2"/>
  <c r="AC215" i="2" s="1"/>
  <c r="BB215" i="2" s="1"/>
  <c r="X233" i="2"/>
  <c r="AC233" i="2" s="1"/>
  <c r="AW233" i="2" s="1"/>
  <c r="U246" i="2"/>
  <c r="Z246" i="2" s="1"/>
  <c r="AT246" i="2" s="1"/>
  <c r="W255" i="2"/>
  <c r="AB255" i="2" s="1"/>
  <c r="AV255" i="2" s="1"/>
  <c r="X269" i="2"/>
  <c r="AC269" i="2" s="1"/>
  <c r="AW269" i="2" s="1"/>
  <c r="AS297" i="2"/>
  <c r="AR317" i="2"/>
  <c r="AR330" i="2"/>
  <c r="X341" i="2"/>
  <c r="AC341" i="2" s="1"/>
  <c r="AW341" i="2" s="1"/>
  <c r="AG347" i="2"/>
  <c r="AL347" i="2" s="1"/>
  <c r="AO348" i="2"/>
  <c r="Y361" i="2"/>
  <c r="AD361" i="2" s="1"/>
  <c r="BC361" i="2" s="1"/>
  <c r="AO366" i="2"/>
  <c r="AG371" i="2"/>
  <c r="BF371" i="2" s="1"/>
  <c r="AH375" i="2"/>
  <c r="BG375" i="2" s="1"/>
  <c r="AE381" i="2"/>
  <c r="AF394" i="2"/>
  <c r="BE394" i="2" s="1"/>
  <c r="W404" i="2"/>
  <c r="AB404" i="2" s="1"/>
  <c r="AV404" i="2" s="1"/>
  <c r="X409" i="2"/>
  <c r="AC409" i="2" s="1"/>
  <c r="BB409" i="2" s="1"/>
  <c r="U417" i="2"/>
  <c r="Z417" i="2" s="1"/>
  <c r="AT417" i="2" s="1"/>
  <c r="AH440" i="2"/>
  <c r="AO445" i="2"/>
  <c r="Y465" i="2"/>
  <c r="AD465" i="2" s="1"/>
  <c r="AX465" i="2" s="1"/>
  <c r="W480" i="2"/>
  <c r="AB480" i="2" s="1"/>
  <c r="W487" i="2"/>
  <c r="AB487" i="2" s="1"/>
  <c r="BA487" i="2" s="1"/>
  <c r="U506" i="2"/>
  <c r="Z506" i="2" s="1"/>
  <c r="AI507" i="2"/>
  <c r="BH507" i="2" s="1"/>
  <c r="W511" i="2"/>
  <c r="AB511" i="2" s="1"/>
  <c r="AV511" i="2" s="1"/>
  <c r="AS128" i="2"/>
  <c r="AS163" i="2"/>
  <c r="AE246" i="2"/>
  <c r="AJ246" i="2" s="1"/>
  <c r="BN246" i="2" s="1"/>
  <c r="AP394" i="2"/>
  <c r="AG395" i="2"/>
  <c r="BF395" i="2" s="1"/>
  <c r="V435" i="2"/>
  <c r="AA435" i="2" s="1"/>
  <c r="AU435" i="2" s="1"/>
  <c r="W81" i="2"/>
  <c r="U82" i="2"/>
  <c r="W71" i="2"/>
  <c r="AH81" i="2"/>
  <c r="AP83" i="2"/>
  <c r="AR87" i="2"/>
  <c r="AG101" i="2"/>
  <c r="BF102" i="2" s="1"/>
  <c r="AQ115" i="2"/>
  <c r="W121" i="2"/>
  <c r="AB121" i="2" s="1"/>
  <c r="AV121" i="2" s="1"/>
  <c r="AG126" i="2"/>
  <c r="AL126" i="2" s="1"/>
  <c r="BP126" i="2" s="1"/>
  <c r="AI127" i="2"/>
  <c r="BH127" i="2" s="1"/>
  <c r="V135" i="2"/>
  <c r="AA135" i="2" s="1"/>
  <c r="AZ135" i="2" s="1"/>
  <c r="AR147" i="2"/>
  <c r="AP148" i="2"/>
  <c r="AG162" i="2"/>
  <c r="AQ169" i="2"/>
  <c r="AH183" i="2"/>
  <c r="X214" i="2"/>
  <c r="AC214" i="2" s="1"/>
  <c r="BB214" i="2" s="1"/>
  <c r="AR215" i="2"/>
  <c r="AR221" i="2"/>
  <c r="U237" i="2"/>
  <c r="Z237" i="2" s="1"/>
  <c r="AT237" i="2" s="1"/>
  <c r="AE244" i="2"/>
  <c r="AI245" i="2"/>
  <c r="BH245" i="2" s="1"/>
  <c r="AS250" i="2"/>
  <c r="X254" i="2"/>
  <c r="AC254" i="2" s="1"/>
  <c r="AW254" i="2" s="1"/>
  <c r="AQ255" i="2"/>
  <c r="AE259" i="2"/>
  <c r="AJ259" i="2" s="1"/>
  <c r="BI259" i="2" s="1"/>
  <c r="X279" i="2"/>
  <c r="AC279" i="2" s="1"/>
  <c r="AW279" i="2" s="1"/>
  <c r="AQ280" i="2"/>
  <c r="V294" i="2"/>
  <c r="AA294" i="2" s="1"/>
  <c r="AU294" i="2" s="1"/>
  <c r="Y301" i="2"/>
  <c r="AD301" i="2" s="1"/>
  <c r="BC301" i="2" s="1"/>
  <c r="AR302" i="2"/>
  <c r="AP308" i="2"/>
  <c r="X314" i="2"/>
  <c r="AC314" i="2" s="1"/>
  <c r="AW314" i="2" s="1"/>
  <c r="W315" i="2"/>
  <c r="AB315" i="2" s="1"/>
  <c r="AV315" i="2" s="1"/>
  <c r="X325" i="2"/>
  <c r="AC325" i="2" s="1"/>
  <c r="AW325" i="2" s="1"/>
  <c r="AF340" i="2"/>
  <c r="AK340" i="2" s="1"/>
  <c r="AR341" i="2"/>
  <c r="AQ374" i="2"/>
  <c r="AO376" i="2"/>
  <c r="AE387" i="2"/>
  <c r="BD387" i="2" s="1"/>
  <c r="W392" i="2"/>
  <c r="AB392" i="2" s="1"/>
  <c r="BA392" i="2" s="1"/>
  <c r="AP393" i="2"/>
  <c r="U402" i="2"/>
  <c r="Z402" i="2" s="1"/>
  <c r="U403" i="2"/>
  <c r="Z403" i="2" s="1"/>
  <c r="AT403" i="2" s="1"/>
  <c r="AQ408" i="2"/>
  <c r="AI416" i="2"/>
  <c r="AN416" i="2" s="1"/>
  <c r="BM416" i="2" s="1"/>
  <c r="U423" i="2"/>
  <c r="Z423" i="2" s="1"/>
  <c r="AT423" i="2" s="1"/>
  <c r="Y424" i="2"/>
  <c r="AD424" i="2" s="1"/>
  <c r="AX424" i="2" s="1"/>
  <c r="W425" i="2"/>
  <c r="AB425" i="2" s="1"/>
  <c r="BA425" i="2" s="1"/>
  <c r="AH435" i="2"/>
  <c r="BG435" i="2" s="1"/>
  <c r="AE449" i="2"/>
  <c r="AO464" i="2"/>
  <c r="AI465" i="2"/>
  <c r="AN465" i="2" s="1"/>
  <c r="BM465" i="2" s="1"/>
  <c r="X474" i="2"/>
  <c r="AC474" i="2" s="1"/>
  <c r="AW474" i="2" s="1"/>
  <c r="AG479" i="2"/>
  <c r="BF479" i="2" s="1"/>
  <c r="AH486" i="2"/>
  <c r="AQ487" i="2"/>
  <c r="U495" i="2"/>
  <c r="Z495" i="2" s="1"/>
  <c r="AO500" i="2"/>
  <c r="AO506" i="2"/>
  <c r="W510" i="2"/>
  <c r="AB510" i="2" s="1"/>
  <c r="BA510" i="2" s="1"/>
  <c r="AI519" i="2"/>
  <c r="AN519" i="2" s="1"/>
  <c r="BR519" i="2" s="1"/>
  <c r="AR70" i="2"/>
  <c r="AQ71" i="2"/>
  <c r="AE76" i="2"/>
  <c r="AE80" i="2"/>
  <c r="AR81" i="2"/>
  <c r="AO101" i="2"/>
  <c r="AS102" i="2"/>
  <c r="AP121" i="2"/>
  <c r="AQ126" i="2"/>
  <c r="AF173" i="2"/>
  <c r="BE173" i="2" s="1"/>
  <c r="AO195" i="2"/>
  <c r="Y214" i="2"/>
  <c r="AD214" i="2" s="1"/>
  <c r="BC214" i="2" s="1"/>
  <c r="AO237" i="2"/>
  <c r="AQ245" i="2"/>
  <c r="AI254" i="2"/>
  <c r="BH254" i="2" s="1"/>
  <c r="AF268" i="2"/>
  <c r="BE268" i="2" s="1"/>
  <c r="AF279" i="2"/>
  <c r="AF294" i="2"/>
  <c r="AK294" i="2" s="1"/>
  <c r="BO294" i="2" s="1"/>
  <c r="AP295" i="2"/>
  <c r="X300" i="2"/>
  <c r="AC300" i="2" s="1"/>
  <c r="AW300" i="2" s="1"/>
  <c r="AQ301" i="2"/>
  <c r="AO307" i="2"/>
  <c r="AR308" i="2"/>
  <c r="AH313" i="2"/>
  <c r="BG313" i="2" s="1"/>
  <c r="AO329" i="2"/>
  <c r="U364" i="2"/>
  <c r="Z364" i="2" s="1"/>
  <c r="AY364" i="2" s="1"/>
  <c r="AI387" i="2"/>
  <c r="U391" i="2"/>
  <c r="Z391" i="2" s="1"/>
  <c r="AT391" i="2" s="1"/>
  <c r="V415" i="2"/>
  <c r="AA415" i="2" s="1"/>
  <c r="AS416" i="2"/>
  <c r="Y423" i="2"/>
  <c r="AD423" i="2" s="1"/>
  <c r="BC423" i="2" s="1"/>
  <c r="AP435" i="2"/>
  <c r="AR444" i="2"/>
  <c r="W448" i="2"/>
  <c r="AB448" i="2" s="1"/>
  <c r="AV448" i="2" s="1"/>
  <c r="AS486" i="2"/>
  <c r="W495" i="2"/>
  <c r="AB495" i="2" s="1"/>
  <c r="AV495" i="2" s="1"/>
  <c r="AQ510" i="2"/>
  <c r="AG515" i="2"/>
  <c r="BF515" i="2" s="1"/>
  <c r="U71" i="2"/>
  <c r="Y145" i="2"/>
  <c r="AD145" i="2" s="1"/>
  <c r="AX145" i="2" s="1"/>
  <c r="Y154" i="2"/>
  <c r="AD154" i="2" s="1"/>
  <c r="AX154" i="2" s="1"/>
  <c r="V160" i="2"/>
  <c r="AA160" i="2" s="1"/>
  <c r="AZ160" i="2" s="1"/>
  <c r="AG168" i="2"/>
  <c r="AO173" i="2"/>
  <c r="AR195" i="2"/>
  <c r="V200" i="2"/>
  <c r="AA200" i="2" s="1"/>
  <c r="AU200" i="2" s="1"/>
  <c r="W220" i="2"/>
  <c r="AB220" i="2" s="1"/>
  <c r="AV220" i="2" s="1"/>
  <c r="U231" i="2"/>
  <c r="Z231" i="2" s="1"/>
  <c r="AY231" i="2" s="1"/>
  <c r="AR279" i="2"/>
  <c r="AF293" i="2"/>
  <c r="AR300" i="2"/>
  <c r="AR344" i="2"/>
  <c r="Y354" i="2"/>
  <c r="AD354" i="2" s="1"/>
  <c r="AX354" i="2" s="1"/>
  <c r="AI402" i="2"/>
  <c r="AQ443" i="2"/>
  <c r="X448" i="2"/>
  <c r="AC448" i="2" s="1"/>
  <c r="BB448" i="2" s="1"/>
  <c r="AR7" i="2"/>
  <c r="AH70" i="2"/>
  <c r="AG81" i="2"/>
  <c r="AG115" i="2"/>
  <c r="AL115" i="2" s="1"/>
  <c r="BP115" i="2" s="1"/>
  <c r="U86" i="2"/>
  <c r="U134" i="2"/>
  <c r="Z134" i="2" s="1"/>
  <c r="V153" i="2"/>
  <c r="AA153" i="2" s="1"/>
  <c r="AZ153" i="2" s="1"/>
  <c r="AI154" i="2"/>
  <c r="AN154" i="2" s="1"/>
  <c r="BR154" i="2" s="1"/>
  <c r="W160" i="2"/>
  <c r="AB160" i="2" s="1"/>
  <c r="AV160" i="2" s="1"/>
  <c r="V178" i="2"/>
  <c r="AA178" i="2" s="1"/>
  <c r="AZ178" i="2" s="1"/>
  <c r="AQ220" i="2"/>
  <c r="U241" i="2"/>
  <c r="Z241" i="2" s="1"/>
  <c r="AT241" i="2" s="1"/>
  <c r="Y242" i="2"/>
  <c r="AD242" i="2" s="1"/>
  <c r="AX242" i="2" s="1"/>
  <c r="AF267" i="2"/>
  <c r="AK267" i="2" s="1"/>
  <c r="BO267" i="2" s="1"/>
  <c r="V272" i="2"/>
  <c r="AA272" i="2" s="1"/>
  <c r="AU272" i="2" s="1"/>
  <c r="AP293" i="2"/>
  <c r="AR314" i="2"/>
  <c r="AI354" i="2"/>
  <c r="V363" i="2"/>
  <c r="AA363" i="2" s="1"/>
  <c r="AZ363" i="2" s="1"/>
  <c r="AI373" i="2"/>
  <c r="AN373" i="2" s="1"/>
  <c r="BR373" i="2" s="1"/>
  <c r="Y390" i="2"/>
  <c r="AD390" i="2" s="1"/>
  <c r="AX390" i="2" s="1"/>
  <c r="AP402" i="2"/>
  <c r="V414" i="2"/>
  <c r="AA414" i="2" s="1"/>
  <c r="AU414" i="2" s="1"/>
  <c r="V433" i="2"/>
  <c r="AA433" i="2" s="1"/>
  <c r="AU433" i="2" s="1"/>
  <c r="AG473" i="2"/>
  <c r="AG484" i="2"/>
  <c r="AP494" i="2"/>
  <c r="Y514" i="2"/>
  <c r="AD514" i="2" s="1"/>
  <c r="AX514" i="2" s="1"/>
  <c r="AI100" i="2"/>
  <c r="BH102" i="2" s="1"/>
  <c r="Y109" i="2"/>
  <c r="U110" i="2"/>
  <c r="AO79" i="2"/>
  <c r="AO93" i="2"/>
  <c r="AI94" i="2"/>
  <c r="AE109" i="2"/>
  <c r="Y110" i="2"/>
  <c r="U133" i="2"/>
  <c r="Z133" i="2" s="1"/>
  <c r="AT133" i="2" s="1"/>
  <c r="AG158" i="2"/>
  <c r="AI159" i="2"/>
  <c r="X166" i="2"/>
  <c r="AC166" i="2" s="1"/>
  <c r="BB166" i="2" s="1"/>
  <c r="Y167" i="2"/>
  <c r="AD167" i="2" s="1"/>
  <c r="BC167" i="2" s="1"/>
  <c r="W172" i="2"/>
  <c r="AB172" i="2" s="1"/>
  <c r="AV172" i="2" s="1"/>
  <c r="X181" i="2"/>
  <c r="AC181" i="2" s="1"/>
  <c r="BB181" i="2" s="1"/>
  <c r="AQ190" i="2"/>
  <c r="Y200" i="2"/>
  <c r="AD200" i="2" s="1"/>
  <c r="AX200" i="2" s="1"/>
  <c r="U209" i="2"/>
  <c r="Z209" i="2" s="1"/>
  <c r="AY209" i="2" s="1"/>
  <c r="AH219" i="2"/>
  <c r="BG219" i="2" s="1"/>
  <c r="U225" i="2"/>
  <c r="Z225" i="2" s="1"/>
  <c r="AY225" i="2" s="1"/>
  <c r="AO231" i="2"/>
  <c r="AE235" i="2"/>
  <c r="AJ235" i="2" s="1"/>
  <c r="BN235" i="2" s="1"/>
  <c r="AH242" i="2"/>
  <c r="BG242" i="2" s="1"/>
  <c r="X288" i="2"/>
  <c r="AC288" i="2" s="1"/>
  <c r="AW288" i="2" s="1"/>
  <c r="Y292" i="2"/>
  <c r="AD292" i="2" s="1"/>
  <c r="BC292" i="2" s="1"/>
  <c r="U299" i="2"/>
  <c r="Z299" i="2" s="1"/>
  <c r="AT299" i="2" s="1"/>
  <c r="AO350" i="2"/>
  <c r="AI359" i="2"/>
  <c r="AN359" i="2" s="1"/>
  <c r="BR359" i="2" s="1"/>
  <c r="W383" i="2"/>
  <c r="AB383" i="2" s="1"/>
  <c r="AV383" i="2" s="1"/>
  <c r="AO385" i="2"/>
  <c r="AI390" i="2"/>
  <c r="AI399" i="2"/>
  <c r="AN399" i="2" s="1"/>
  <c r="BM399" i="2" s="1"/>
  <c r="AH414" i="2"/>
  <c r="AM414" i="2" s="1"/>
  <c r="BQ414" i="2" s="1"/>
  <c r="U420" i="2"/>
  <c r="Z420" i="2" s="1"/>
  <c r="AQ447" i="2"/>
  <c r="AF457" i="2"/>
  <c r="BE457" i="2" s="1"/>
  <c r="AP459" i="2"/>
  <c r="W483" i="2"/>
  <c r="AB483" i="2" s="1"/>
  <c r="AO484" i="2"/>
  <c r="AI504" i="2"/>
  <c r="BH504" i="2" s="1"/>
  <c r="AS514" i="2"/>
  <c r="BG48" i="2"/>
  <c r="BG49" i="2"/>
  <c r="BG50" i="2"/>
  <c r="BH40" i="2"/>
  <c r="BE40" i="2"/>
  <c r="BE41" i="2"/>
  <c r="BD39" i="2"/>
  <c r="BD37" i="2"/>
  <c r="BG27" i="2"/>
  <c r="BG400" i="2"/>
  <c r="BG30" i="2"/>
  <c r="BF30" i="2"/>
  <c r="BH269" i="2"/>
  <c r="BF480" i="2"/>
  <c r="BE30" i="2"/>
  <c r="AN185" i="2"/>
  <c r="BM185" i="2" s="1"/>
  <c r="BE29" i="2"/>
  <c r="BE369" i="2"/>
  <c r="AM367" i="2"/>
  <c r="BQ367" i="2" s="1"/>
  <c r="AJ273" i="2"/>
  <c r="BI273" i="2" s="1"/>
  <c r="AJ252" i="2"/>
  <c r="BI252" i="2" s="1"/>
  <c r="BG273" i="2"/>
  <c r="AM341" i="2"/>
  <c r="BL341" i="2" s="1"/>
  <c r="AK217" i="2"/>
  <c r="AJ410" i="2"/>
  <c r="BI410" i="2" s="1"/>
  <c r="AK212" i="2"/>
  <c r="BO212" i="2" s="1"/>
  <c r="BE121" i="2"/>
  <c r="BE242" i="2"/>
  <c r="BF182" i="2"/>
  <c r="BD222" i="2"/>
  <c r="BG26" i="2"/>
  <c r="BE148" i="2"/>
  <c r="AK199" i="2"/>
  <c r="BO199" i="2" s="1"/>
  <c r="BH331" i="2"/>
  <c r="AK414" i="2"/>
  <c r="BO414" i="2" s="1"/>
  <c r="BG179" i="2"/>
  <c r="AL220" i="2"/>
  <c r="BK220" i="2" s="1"/>
  <c r="AM388" i="2"/>
  <c r="BL388" i="2" s="1"/>
  <c r="AJ495" i="2"/>
  <c r="AM346" i="2"/>
  <c r="BL346" i="2" s="1"/>
  <c r="AK499" i="2"/>
  <c r="BJ499" i="2" s="1"/>
  <c r="BD282" i="2"/>
  <c r="AN361" i="2"/>
  <c r="BR361" i="2" s="1"/>
  <c r="AL383" i="2"/>
  <c r="BP383" i="2" s="1"/>
  <c r="BG86" i="2"/>
  <c r="AL295" i="2"/>
  <c r="BK295" i="2" s="1"/>
  <c r="BE432" i="2"/>
  <c r="BH275" i="2"/>
  <c r="BG143" i="2"/>
  <c r="BF172" i="2"/>
  <c r="AK437" i="2"/>
  <c r="BO437" i="2" s="1"/>
  <c r="AL487" i="2"/>
  <c r="BK487" i="2" s="1"/>
  <c r="BE486" i="2"/>
  <c r="BG125" i="2"/>
  <c r="AN151" i="2"/>
  <c r="BM151" i="2" s="1"/>
  <c r="AL339" i="2"/>
  <c r="BK339" i="2" s="1"/>
  <c r="BF340" i="2"/>
  <c r="AN396" i="2"/>
  <c r="BR396" i="2" s="1"/>
  <c r="BH218" i="2"/>
  <c r="BF318" i="2"/>
  <c r="AN327" i="2"/>
  <c r="BR327" i="2" s="1"/>
  <c r="AN412" i="2"/>
  <c r="BM412" i="2" s="1"/>
  <c r="AJ133" i="2"/>
  <c r="BN133" i="2" s="1"/>
  <c r="AJ225" i="2"/>
  <c r="BI225" i="2" s="1"/>
  <c r="AN232" i="2"/>
  <c r="BM232" i="2" s="1"/>
  <c r="AK280" i="2"/>
  <c r="BJ280" i="2" s="1"/>
  <c r="BD23" i="2"/>
  <c r="BD213" i="2"/>
  <c r="AK522" i="2"/>
  <c r="BH97" i="2"/>
  <c r="AN139" i="2"/>
  <c r="BR139" i="2" s="1"/>
  <c r="BH139" i="2"/>
  <c r="AS73" i="2"/>
  <c r="AQ74" i="2"/>
  <c r="AF75" i="2"/>
  <c r="AR78" i="2"/>
  <c r="AS79" i="2"/>
  <c r="V97" i="2"/>
  <c r="AS121" i="2"/>
  <c r="AE122" i="2"/>
  <c r="AO134" i="2"/>
  <c r="AF135" i="2"/>
  <c r="AH136" i="2"/>
  <c r="BG136" i="2" s="1"/>
  <c r="AO137" i="2"/>
  <c r="AG138" i="2"/>
  <c r="BF138" i="2" s="1"/>
  <c r="Y139" i="2"/>
  <c r="AD139" i="2" s="1"/>
  <c r="AX139" i="2" s="1"/>
  <c r="AG140" i="2"/>
  <c r="BF140" i="2" s="1"/>
  <c r="AG141" i="2"/>
  <c r="AS142" i="2"/>
  <c r="AS145" i="2"/>
  <c r="AG147" i="2"/>
  <c r="AL147" i="2" s="1"/>
  <c r="BP147" i="2" s="1"/>
  <c r="W159" i="2"/>
  <c r="AB159" i="2" s="1"/>
  <c r="AV159" i="2" s="1"/>
  <c r="U166" i="2"/>
  <c r="Z166" i="2" s="1"/>
  <c r="AY166" i="2" s="1"/>
  <c r="Y168" i="2"/>
  <c r="AD168" i="2" s="1"/>
  <c r="BC168" i="2" s="1"/>
  <c r="AQ172" i="2"/>
  <c r="AR189" i="2"/>
  <c r="AS193" i="2"/>
  <c r="AI193" i="2"/>
  <c r="BH193" i="2" s="1"/>
  <c r="AO218" i="2"/>
  <c r="AE218" i="2"/>
  <c r="BG225" i="2"/>
  <c r="AR118" i="2"/>
  <c r="X118" i="2"/>
  <c r="AC118" i="2" s="1"/>
  <c r="BB118" i="2" s="1"/>
  <c r="BD131" i="2"/>
  <c r="AH135" i="2"/>
  <c r="AM135" i="2" s="1"/>
  <c r="BQ135" i="2" s="1"/>
  <c r="AK136" i="2"/>
  <c r="BJ136" i="2" s="1"/>
  <c r="AQ138" i="2"/>
  <c r="AQ141" i="2"/>
  <c r="AQ179" i="2"/>
  <c r="AQ186" i="2"/>
  <c r="W186" i="2"/>
  <c r="AB186" i="2" s="1"/>
  <c r="BA186" i="2" s="1"/>
  <c r="AS187" i="2"/>
  <c r="AI187" i="2"/>
  <c r="BH187" i="2" s="1"/>
  <c r="AR192" i="2"/>
  <c r="AH192" i="2"/>
  <c r="AI76" i="2"/>
  <c r="BG131" i="2"/>
  <c r="AI168" i="2"/>
  <c r="V177" i="2"/>
  <c r="AA177" i="2" s="1"/>
  <c r="AU177" i="2" s="1"/>
  <c r="AQ178" i="2"/>
  <c r="X201" i="2"/>
  <c r="AC201" i="2" s="1"/>
  <c r="AW201" i="2" s="1"/>
  <c r="AR201" i="2"/>
  <c r="AG202" i="2"/>
  <c r="AQ202" i="2"/>
  <c r="X207" i="2"/>
  <c r="AC207" i="2" s="1"/>
  <c r="AW207" i="2" s="1"/>
  <c r="AR207" i="2"/>
  <c r="Y117" i="2"/>
  <c r="AD117" i="2" s="1"/>
  <c r="AX117" i="2" s="1"/>
  <c r="U85" i="2"/>
  <c r="AE86" i="2"/>
  <c r="AI88" i="2"/>
  <c r="Y90" i="2"/>
  <c r="U91" i="2"/>
  <c r="X92" i="2"/>
  <c r="AS96" i="2"/>
  <c r="Y98" i="2"/>
  <c r="V99" i="2"/>
  <c r="U101" i="2"/>
  <c r="AR111" i="2"/>
  <c r="AH112" i="2"/>
  <c r="BG112" i="2" s="1"/>
  <c r="U113" i="2"/>
  <c r="V114" i="2"/>
  <c r="AA114" i="2" s="1"/>
  <c r="AU114" i="2" s="1"/>
  <c r="U115" i="2"/>
  <c r="Z115" i="2" s="1"/>
  <c r="AT115" i="2" s="1"/>
  <c r="BD147" i="2"/>
  <c r="AE154" i="2"/>
  <c r="BD154" i="2" s="1"/>
  <c r="X161" i="2"/>
  <c r="AC161" i="2" s="1"/>
  <c r="BB161" i="2" s="1"/>
  <c r="U163" i="2"/>
  <c r="Z163" i="2" s="1"/>
  <c r="AY163" i="2" s="1"/>
  <c r="Y201" i="2"/>
  <c r="AD201" i="2" s="1"/>
  <c r="BC201" i="2" s="1"/>
  <c r="AI201" i="2"/>
  <c r="AQ219" i="2"/>
  <c r="AG219" i="2"/>
  <c r="W234" i="2"/>
  <c r="AB234" i="2" s="1"/>
  <c r="BA234" i="2" s="1"/>
  <c r="AQ234" i="2"/>
  <c r="AG234" i="2"/>
  <c r="AQ239" i="2"/>
  <c r="AG239" i="2"/>
  <c r="W239" i="2"/>
  <c r="AB239" i="2" s="1"/>
  <c r="BA239" i="2" s="1"/>
  <c r="AG83" i="2"/>
  <c r="BG35" i="2"/>
  <c r="AR9" i="2"/>
  <c r="W84" i="2"/>
  <c r="AG85" i="2"/>
  <c r="AI86" i="2"/>
  <c r="W87" i="2"/>
  <c r="AE89" i="2"/>
  <c r="AG90" i="2"/>
  <c r="Y91" i="2"/>
  <c r="Y92" i="2"/>
  <c r="AE93" i="2"/>
  <c r="U94" i="2"/>
  <c r="AE98" i="2"/>
  <c r="BD98" i="2" s="1"/>
  <c r="Y106" i="2"/>
  <c r="U109" i="2"/>
  <c r="BF111" i="2"/>
  <c r="Y114" i="2"/>
  <c r="AD114" i="2" s="1"/>
  <c r="AX114" i="2" s="1"/>
  <c r="Y118" i="2"/>
  <c r="AD118" i="2" s="1"/>
  <c r="AX118" i="2" s="1"/>
  <c r="W127" i="2"/>
  <c r="AB127" i="2" s="1"/>
  <c r="AV127" i="2" s="1"/>
  <c r="AP147" i="2"/>
  <c r="V147" i="2"/>
  <c r="AA147" i="2" s="1"/>
  <c r="AS150" i="2"/>
  <c r="AM155" i="2"/>
  <c r="BL155" i="2" s="1"/>
  <c r="AM161" i="2"/>
  <c r="BL161" i="2" s="1"/>
  <c r="AG186" i="2"/>
  <c r="AH207" i="2"/>
  <c r="AF210" i="2"/>
  <c r="AK210" i="2" s="1"/>
  <c r="BO210" i="2" s="1"/>
  <c r="AP210" i="2"/>
  <c r="AS78" i="2"/>
  <c r="U89" i="2"/>
  <c r="AH56" i="2"/>
  <c r="AF12" i="2"/>
  <c r="AQ83" i="2"/>
  <c r="AO88" i="2"/>
  <c r="AS91" i="2"/>
  <c r="AH93" i="2"/>
  <c r="BG93" i="2" s="1"/>
  <c r="X94" i="2"/>
  <c r="AI98" i="2"/>
  <c r="BH99" i="2" s="1"/>
  <c r="AF99" i="2"/>
  <c r="AH100" i="2"/>
  <c r="AF101" i="2"/>
  <c r="U102" i="2"/>
  <c r="X104" i="2"/>
  <c r="V105" i="2"/>
  <c r="AI106" i="2"/>
  <c r="W109" i="2"/>
  <c r="AP112" i="2"/>
  <c r="AO115" i="2"/>
  <c r="AL116" i="2"/>
  <c r="BK116" i="2" s="1"/>
  <c r="X127" i="2"/>
  <c r="AC127" i="2" s="1"/>
  <c r="BB127" i="2" s="1"/>
  <c r="AR155" i="2"/>
  <c r="BD156" i="2"/>
  <c r="Y160" i="2"/>
  <c r="AD160" i="2" s="1"/>
  <c r="BC160" i="2" s="1"/>
  <c r="AR161" i="2"/>
  <c r="AE163" i="2"/>
  <c r="BD163" i="2" s="1"/>
  <c r="AR182" i="2"/>
  <c r="X182" i="2"/>
  <c r="AC182" i="2" s="1"/>
  <c r="BB182" i="2" s="1"/>
  <c r="AP214" i="2"/>
  <c r="V214" i="2"/>
  <c r="AA214" i="2" s="1"/>
  <c r="AU214" i="2" s="1"/>
  <c r="U170" i="2"/>
  <c r="Z170" i="2" s="1"/>
  <c r="AE170" i="2"/>
  <c r="X174" i="2"/>
  <c r="AC174" i="2" s="1"/>
  <c r="BB174" i="2" s="1"/>
  <c r="AH174" i="2"/>
  <c r="AM174" i="2" s="1"/>
  <c r="BL174" i="2" s="1"/>
  <c r="BF181" i="2"/>
  <c r="AL181" i="2"/>
  <c r="BK181" i="2" s="1"/>
  <c r="AP188" i="2"/>
  <c r="V188" i="2"/>
  <c r="AA188" i="2" s="1"/>
  <c r="AU188" i="2" s="1"/>
  <c r="AF188" i="2"/>
  <c r="AF194" i="2"/>
  <c r="AK194" i="2" s="1"/>
  <c r="BO194" i="2" s="1"/>
  <c r="V194" i="2"/>
  <c r="AA194" i="2" s="1"/>
  <c r="AU194" i="2" s="1"/>
  <c r="X197" i="2"/>
  <c r="AC197" i="2" s="1"/>
  <c r="BB197" i="2" s="1"/>
  <c r="AH197" i="2"/>
  <c r="AH205" i="2"/>
  <c r="AM205" i="2" s="1"/>
  <c r="BQ205" i="2" s="1"/>
  <c r="AR205" i="2"/>
  <c r="X205" i="2"/>
  <c r="AC205" i="2" s="1"/>
  <c r="BB205" i="2" s="1"/>
  <c r="V225" i="2"/>
  <c r="AA225" i="2" s="1"/>
  <c r="AP225" i="2"/>
  <c r="BD231" i="2"/>
  <c r="AJ231" i="2"/>
  <c r="BN231" i="2" s="1"/>
  <c r="BD237" i="2"/>
  <c r="AJ237" i="2"/>
  <c r="BI237" i="2" s="1"/>
  <c r="AF245" i="2"/>
  <c r="V245" i="2"/>
  <c r="AA245" i="2" s="1"/>
  <c r="AZ245" i="2" s="1"/>
  <c r="AP245" i="2"/>
  <c r="BH92" i="2"/>
  <c r="U103" i="2"/>
  <c r="AI118" i="2"/>
  <c r="U119" i="2"/>
  <c r="Z119" i="2" s="1"/>
  <c r="AT119" i="2" s="1"/>
  <c r="AG129" i="2"/>
  <c r="V179" i="2"/>
  <c r="AA179" i="2" s="1"/>
  <c r="AZ179" i="2" s="1"/>
  <c r="AP179" i="2"/>
  <c r="AH201" i="2"/>
  <c r="AE206" i="2"/>
  <c r="AP209" i="2"/>
  <c r="AF209" i="2"/>
  <c r="BE209" i="2" s="1"/>
  <c r="V209" i="2"/>
  <c r="AA209" i="2" s="1"/>
  <c r="AU209" i="2" s="1"/>
  <c r="AP101" i="2"/>
  <c r="AG102" i="2"/>
  <c r="AE103" i="2"/>
  <c r="AM118" i="2"/>
  <c r="BQ118" i="2" s="1"/>
  <c r="AE119" i="2"/>
  <c r="BD119" i="2" s="1"/>
  <c r="AG127" i="2"/>
  <c r="AQ144" i="2"/>
  <c r="W144" i="2"/>
  <c r="AB144" i="2" s="1"/>
  <c r="AV144" i="2" s="1"/>
  <c r="AI146" i="2"/>
  <c r="Y146" i="2"/>
  <c r="AD146" i="2" s="1"/>
  <c r="BC146" i="2" s="1"/>
  <c r="BF151" i="2"/>
  <c r="W180" i="2"/>
  <c r="AB180" i="2" s="1"/>
  <c r="AV180" i="2" s="1"/>
  <c r="AG180" i="2"/>
  <c r="BF180" i="2" s="1"/>
  <c r="AR196" i="2"/>
  <c r="X196" i="2"/>
  <c r="AC196" i="2" s="1"/>
  <c r="AW196" i="2" s="1"/>
  <c r="V224" i="2"/>
  <c r="AA224" i="2" s="1"/>
  <c r="AU224" i="2" s="1"/>
  <c r="AF224" i="2"/>
  <c r="BE224" i="2" s="1"/>
  <c r="AS233" i="2"/>
  <c r="AI233" i="2"/>
  <c r="Y233" i="2"/>
  <c r="AD233" i="2" s="1"/>
  <c r="AS124" i="2"/>
  <c r="BE178" i="2"/>
  <c r="AK178" i="2"/>
  <c r="BJ178" i="2" s="1"/>
  <c r="W181" i="2"/>
  <c r="AB181" i="2" s="1"/>
  <c r="BA181" i="2" s="1"/>
  <c r="AO183" i="2"/>
  <c r="AI194" i="2"/>
  <c r="Y194" i="2"/>
  <c r="AD194" i="2" s="1"/>
  <c r="BC194" i="2" s="1"/>
  <c r="AH237" i="2"/>
  <c r="AM237" i="2" s="1"/>
  <c r="AR237" i="2"/>
  <c r="X244" i="2"/>
  <c r="AC244" i="2" s="1"/>
  <c r="BB244" i="2" s="1"/>
  <c r="AR244" i="2"/>
  <c r="AH244" i="2"/>
  <c r="BG244" i="2" s="1"/>
  <c r="W72" i="2"/>
  <c r="Y78" i="2"/>
  <c r="AP17" i="2"/>
  <c r="AG72" i="2"/>
  <c r="W74" i="2"/>
  <c r="V75" i="2"/>
  <c r="W76" i="2"/>
  <c r="Y79" i="2"/>
  <c r="AQ80" i="2"/>
  <c r="AI120" i="2"/>
  <c r="AI121" i="2"/>
  <c r="BH121" i="2" s="1"/>
  <c r="AI133" i="2"/>
  <c r="BH133" i="2" s="1"/>
  <c r="W135" i="2"/>
  <c r="AB135" i="2" s="1"/>
  <c r="AV135" i="2" s="1"/>
  <c r="Y142" i="2"/>
  <c r="AD142" i="2" s="1"/>
  <c r="AX142" i="2" s="1"/>
  <c r="X143" i="2"/>
  <c r="AC143" i="2" s="1"/>
  <c r="V150" i="2"/>
  <c r="AA150" i="2" s="1"/>
  <c r="AU150" i="2" s="1"/>
  <c r="X188" i="2"/>
  <c r="AC188" i="2" s="1"/>
  <c r="BB188" i="2" s="1"/>
  <c r="AR69" i="2"/>
  <c r="AP20" i="2"/>
  <c r="AI73" i="2"/>
  <c r="BH73" i="2" s="1"/>
  <c r="W75" i="2"/>
  <c r="Y76" i="2"/>
  <c r="AP77" i="2"/>
  <c r="X83" i="2"/>
  <c r="AQ119" i="2"/>
  <c r="W122" i="2"/>
  <c r="AB122" i="2" s="1"/>
  <c r="BA122" i="2" s="1"/>
  <c r="V132" i="2"/>
  <c r="AA132" i="2" s="1"/>
  <c r="AZ132" i="2" s="1"/>
  <c r="AI134" i="2"/>
  <c r="AN134" i="2" s="1"/>
  <c r="BR134" i="2" s="1"/>
  <c r="X136" i="2"/>
  <c r="AC136" i="2" s="1"/>
  <c r="AE138" i="2"/>
  <c r="W140" i="2"/>
  <c r="AB140" i="2" s="1"/>
  <c r="BA140" i="2" s="1"/>
  <c r="AF141" i="2"/>
  <c r="AK141" i="2" s="1"/>
  <c r="BO141" i="2" s="1"/>
  <c r="AN142" i="2"/>
  <c r="BR142" i="2" s="1"/>
  <c r="AE143" i="2"/>
  <c r="BD143" i="2" s="1"/>
  <c r="V144" i="2"/>
  <c r="AA144" i="2" s="1"/>
  <c r="AS146" i="2"/>
  <c r="AF147" i="2"/>
  <c r="BE147" i="2" s="1"/>
  <c r="V168" i="2"/>
  <c r="AA168" i="2" s="1"/>
  <c r="AU168" i="2" s="1"/>
  <c r="AG170" i="2"/>
  <c r="AG171" i="2"/>
  <c r="AK172" i="2"/>
  <c r="BJ172" i="2" s="1"/>
  <c r="X179" i="2"/>
  <c r="AC179" i="2" s="1"/>
  <c r="BB179" i="2" s="1"/>
  <c r="V180" i="2"/>
  <c r="AA180" i="2" s="1"/>
  <c r="AU180" i="2" s="1"/>
  <c r="AG188" i="2"/>
  <c r="BF188" i="2" s="1"/>
  <c r="V192" i="2"/>
  <c r="AA192" i="2" s="1"/>
  <c r="AP192" i="2"/>
  <c r="AP194" i="2"/>
  <c r="X222" i="2"/>
  <c r="AC222" i="2" s="1"/>
  <c r="AW222" i="2" s="1"/>
  <c r="AR222" i="2"/>
  <c r="AH222" i="2"/>
  <c r="BG222" i="2" s="1"/>
  <c r="AG230" i="2"/>
  <c r="AL230" i="2" s="1"/>
  <c r="BP230" i="2" s="1"/>
  <c r="W230" i="2"/>
  <c r="AB230" i="2" s="1"/>
  <c r="AP206" i="2"/>
  <c r="W226" i="2"/>
  <c r="AB226" i="2" s="1"/>
  <c r="BA226" i="2" s="1"/>
  <c r="AE250" i="2"/>
  <c r="AJ250" i="2" s="1"/>
  <c r="BN250" i="2" s="1"/>
  <c r="Y251" i="2"/>
  <c r="AD251" i="2" s="1"/>
  <c r="AX251" i="2" s="1"/>
  <c r="W252" i="2"/>
  <c r="AB252" i="2" s="1"/>
  <c r="BA252" i="2" s="1"/>
  <c r="W258" i="2"/>
  <c r="AB258" i="2" s="1"/>
  <c r="AV258" i="2" s="1"/>
  <c r="Y259" i="2"/>
  <c r="AD259" i="2" s="1"/>
  <c r="BC259" i="2" s="1"/>
  <c r="AP274" i="2"/>
  <c r="V290" i="2"/>
  <c r="AA290" i="2" s="1"/>
  <c r="AU290" i="2" s="1"/>
  <c r="AF313" i="2"/>
  <c r="BE313" i="2" s="1"/>
  <c r="AI321" i="2"/>
  <c r="W322" i="2"/>
  <c r="AB322" i="2" s="1"/>
  <c r="AV322" i="2" s="1"/>
  <c r="AM326" i="2"/>
  <c r="BL326" i="2" s="1"/>
  <c r="U328" i="2"/>
  <c r="Z328" i="2" s="1"/>
  <c r="AT328" i="2" s="1"/>
  <c r="AE329" i="2"/>
  <c r="W330" i="2"/>
  <c r="AB330" i="2" s="1"/>
  <c r="AV330" i="2" s="1"/>
  <c r="Y331" i="2"/>
  <c r="AD331" i="2" s="1"/>
  <c r="AX331" i="2" s="1"/>
  <c r="AE333" i="2"/>
  <c r="AS334" i="2"/>
  <c r="AP335" i="2"/>
  <c r="AH343" i="2"/>
  <c r="BG343" i="2" s="1"/>
  <c r="AI350" i="2"/>
  <c r="AN350" i="2" s="1"/>
  <c r="BR350" i="2" s="1"/>
  <c r="U354" i="2"/>
  <c r="Z354" i="2" s="1"/>
  <c r="AY354" i="2" s="1"/>
  <c r="AE354" i="2"/>
  <c r="BD354" i="2" s="1"/>
  <c r="AO355" i="2"/>
  <c r="AE355" i="2"/>
  <c r="W359" i="2"/>
  <c r="AB359" i="2" s="1"/>
  <c r="BA359" i="2" s="1"/>
  <c r="AI360" i="2"/>
  <c r="AN360" i="2" s="1"/>
  <c r="BM360" i="2" s="1"/>
  <c r="BE376" i="2"/>
  <c r="AG382" i="2"/>
  <c r="BF382" i="2" s="1"/>
  <c r="W382" i="2"/>
  <c r="AB382" i="2" s="1"/>
  <c r="Y385" i="2"/>
  <c r="AD385" i="2" s="1"/>
  <c r="AS385" i="2"/>
  <c r="W401" i="2"/>
  <c r="AB401" i="2" s="1"/>
  <c r="AV401" i="2" s="1"/>
  <c r="AQ401" i="2"/>
  <c r="AG405" i="2"/>
  <c r="AS406" i="2"/>
  <c r="AS434" i="2"/>
  <c r="AI434" i="2"/>
  <c r="AN434" i="2" s="1"/>
  <c r="BM434" i="2" s="1"/>
  <c r="U195" i="2"/>
  <c r="Z195" i="2" s="1"/>
  <c r="AR225" i="2"/>
  <c r="AF227" i="2"/>
  <c r="AK227" i="2" s="1"/>
  <c r="BO227" i="2" s="1"/>
  <c r="X228" i="2"/>
  <c r="AC228" i="2" s="1"/>
  <c r="W247" i="2"/>
  <c r="AB247" i="2" s="1"/>
  <c r="AV247" i="2" s="1"/>
  <c r="W248" i="2"/>
  <c r="AB248" i="2" s="1"/>
  <c r="BA248" i="2" s="1"/>
  <c r="AO250" i="2"/>
  <c r="U257" i="2"/>
  <c r="Z257" i="2" s="1"/>
  <c r="AT257" i="2" s="1"/>
  <c r="AL258" i="2"/>
  <c r="V285" i="2"/>
  <c r="AA285" i="2" s="1"/>
  <c r="AZ285" i="2" s="1"/>
  <c r="X290" i="2"/>
  <c r="AC290" i="2" s="1"/>
  <c r="AW290" i="2" s="1"/>
  <c r="V301" i="2"/>
  <c r="AA301" i="2" s="1"/>
  <c r="AU301" i="2" s="1"/>
  <c r="AF316" i="2"/>
  <c r="AK316" i="2" s="1"/>
  <c r="BJ316" i="2" s="1"/>
  <c r="AP316" i="2"/>
  <c r="AS325" i="2"/>
  <c r="AR326" i="2"/>
  <c r="AG327" i="2"/>
  <c r="AL327" i="2" s="1"/>
  <c r="AM332" i="2"/>
  <c r="BL332" i="2" s="1"/>
  <c r="AE348" i="2"/>
  <c r="AJ348" i="2" s="1"/>
  <c r="BN348" i="2" s="1"/>
  <c r="BF351" i="2"/>
  <c r="U357" i="2"/>
  <c r="Z357" i="2" s="1"/>
  <c r="AT357" i="2" s="1"/>
  <c r="AG359" i="2"/>
  <c r="AG414" i="2"/>
  <c r="W414" i="2"/>
  <c r="AB414" i="2" s="1"/>
  <c r="BA414" i="2" s="1"/>
  <c r="Y184" i="2"/>
  <c r="AD184" i="2" s="1"/>
  <c r="BC184" i="2" s="1"/>
  <c r="AM185" i="2"/>
  <c r="BL185" i="2" s="1"/>
  <c r="W190" i="2"/>
  <c r="AB190" i="2" s="1"/>
  <c r="BA190" i="2" s="1"/>
  <c r="AR193" i="2"/>
  <c r="X195" i="2"/>
  <c r="AC195" i="2" s="1"/>
  <c r="AW195" i="2" s="1"/>
  <c r="AE226" i="2"/>
  <c r="AJ226" i="2" s="1"/>
  <c r="BN226" i="2" s="1"/>
  <c r="AP227" i="2"/>
  <c r="Y247" i="2"/>
  <c r="AD247" i="2" s="1"/>
  <c r="AX247" i="2" s="1"/>
  <c r="AG248" i="2"/>
  <c r="V254" i="2"/>
  <c r="AA254" i="2" s="1"/>
  <c r="AU254" i="2" s="1"/>
  <c r="W256" i="2"/>
  <c r="AB256" i="2" s="1"/>
  <c r="AV256" i="2" s="1"/>
  <c r="BD258" i="2"/>
  <c r="V267" i="2"/>
  <c r="AA267" i="2" s="1"/>
  <c r="AZ267" i="2" s="1"/>
  <c r="AE289" i="2"/>
  <c r="W291" i="2"/>
  <c r="AB291" i="2" s="1"/>
  <c r="AV291" i="2" s="1"/>
  <c r="W301" i="2"/>
  <c r="AB301" i="2" s="1"/>
  <c r="AV301" i="2" s="1"/>
  <c r="X309" i="2"/>
  <c r="AC309" i="2" s="1"/>
  <c r="AR309" i="2"/>
  <c r="AP313" i="2"/>
  <c r="AS321" i="2"/>
  <c r="AS329" i="2"/>
  <c r="AH339" i="2"/>
  <c r="AM339" i="2" s="1"/>
  <c r="BQ339" i="2" s="1"/>
  <c r="AR339" i="2"/>
  <c r="AG355" i="2"/>
  <c r="AQ355" i="2"/>
  <c r="AL364" i="2"/>
  <c r="BF364" i="2"/>
  <c r="W381" i="2"/>
  <c r="AB381" i="2" s="1"/>
  <c r="BA381" i="2" s="1"/>
  <c r="AG381" i="2"/>
  <c r="BF381" i="2" s="1"/>
  <c r="AL404" i="2"/>
  <c r="BP404" i="2" s="1"/>
  <c r="AN308" i="2"/>
  <c r="BM308" i="2" s="1"/>
  <c r="BH308" i="2"/>
  <c r="AP324" i="2"/>
  <c r="V324" i="2"/>
  <c r="AA324" i="2" s="1"/>
  <c r="AZ324" i="2" s="1"/>
  <c r="X363" i="2"/>
  <c r="AC363" i="2" s="1"/>
  <c r="BB363" i="2" s="1"/>
  <c r="AR363" i="2"/>
  <c r="AP374" i="2"/>
  <c r="AF374" i="2"/>
  <c r="AS395" i="2"/>
  <c r="Y395" i="2"/>
  <c r="AD395" i="2" s="1"/>
  <c r="BC395" i="2" s="1"/>
  <c r="AR413" i="2"/>
  <c r="AH413" i="2"/>
  <c r="AM413" i="2" s="1"/>
  <c r="BL413" i="2" s="1"/>
  <c r="AF419" i="2"/>
  <c r="V419" i="2"/>
  <c r="AA419" i="2" s="1"/>
  <c r="AZ419" i="2" s="1"/>
  <c r="BG425" i="2"/>
  <c r="AM425" i="2"/>
  <c r="BL425" i="2" s="1"/>
  <c r="AH228" i="2"/>
  <c r="BG228" i="2" s="1"/>
  <c r="AP246" i="2"/>
  <c r="AQ247" i="2"/>
  <c r="AO252" i="2"/>
  <c r="AG253" i="2"/>
  <c r="AL253" i="2" s="1"/>
  <c r="BK253" i="2" s="1"/>
  <c r="Y254" i="2"/>
  <c r="AD254" i="2" s="1"/>
  <c r="AX254" i="2" s="1"/>
  <c r="AN259" i="2"/>
  <c r="BR259" i="2" s="1"/>
  <c r="AH261" i="2"/>
  <c r="AM261" i="2" s="1"/>
  <c r="BL261" i="2" s="1"/>
  <c r="AO267" i="2"/>
  <c r="X268" i="2"/>
  <c r="AC268" i="2" s="1"/>
  <c r="AW268" i="2" s="1"/>
  <c r="Y269" i="2"/>
  <c r="AD269" i="2" s="1"/>
  <c r="X287" i="2"/>
  <c r="AC287" i="2" s="1"/>
  <c r="AR288" i="2"/>
  <c r="AR290" i="2"/>
  <c r="AQ295" i="2"/>
  <c r="AG296" i="2"/>
  <c r="AL301" i="2"/>
  <c r="BK301" i="2" s="1"/>
  <c r="AE305" i="2"/>
  <c r="AR313" i="2"/>
  <c r="AQ324" i="2"/>
  <c r="AG324" i="2"/>
  <c r="AE335" i="2"/>
  <c r="U335" i="2"/>
  <c r="Z335" i="2" s="1"/>
  <c r="AT335" i="2" s="1"/>
  <c r="X339" i="2"/>
  <c r="AC339" i="2" s="1"/>
  <c r="BB339" i="2" s="1"/>
  <c r="BH348" i="2"/>
  <c r="BE357" i="2"/>
  <c r="U361" i="2"/>
  <c r="Z361" i="2" s="1"/>
  <c r="AO361" i="2"/>
  <c r="AS363" i="2"/>
  <c r="Y363" i="2"/>
  <c r="AD363" i="2" s="1"/>
  <c r="AX363" i="2" s="1"/>
  <c r="AH373" i="2"/>
  <c r="BG373" i="2" s="1"/>
  <c r="X373" i="2"/>
  <c r="AC373" i="2" s="1"/>
  <c r="AW373" i="2" s="1"/>
  <c r="AR373" i="2"/>
  <c r="BG383" i="2"/>
  <c r="AP389" i="2"/>
  <c r="V389" i="2"/>
  <c r="AA389" i="2" s="1"/>
  <c r="AZ389" i="2" s="1"/>
  <c r="AR390" i="2"/>
  <c r="X390" i="2"/>
  <c r="AC390" i="2" s="1"/>
  <c r="BB390" i="2" s="1"/>
  <c r="V391" i="2"/>
  <c r="AA391" i="2" s="1"/>
  <c r="AZ391" i="2" s="1"/>
  <c r="AF391" i="2"/>
  <c r="Y413" i="2"/>
  <c r="AD413" i="2" s="1"/>
  <c r="BC413" i="2" s="1"/>
  <c r="AI413" i="2"/>
  <c r="BG248" i="2"/>
  <c r="AO253" i="2"/>
  <c r="AK260" i="2"/>
  <c r="BO260" i="2" s="1"/>
  <c r="X270" i="2"/>
  <c r="AC270" i="2" s="1"/>
  <c r="AW270" i="2" s="1"/>
  <c r="X316" i="2"/>
  <c r="AC316" i="2" s="1"/>
  <c r="BB316" i="2" s="1"/>
  <c r="X338" i="2"/>
  <c r="AC338" i="2" s="1"/>
  <c r="AW338" i="2" s="1"/>
  <c r="W389" i="2"/>
  <c r="AB389" i="2" s="1"/>
  <c r="AV389" i="2" s="1"/>
  <c r="AG389" i="2"/>
  <c r="BF401" i="2"/>
  <c r="AS411" i="2"/>
  <c r="Y411" i="2"/>
  <c r="AD411" i="2" s="1"/>
  <c r="AX411" i="2" s="1"/>
  <c r="AI162" i="2"/>
  <c r="BH162" i="2" s="1"/>
  <c r="W168" i="2"/>
  <c r="AB168" i="2" s="1"/>
  <c r="AV168" i="2" s="1"/>
  <c r="BE175" i="2"/>
  <c r="AJ195" i="2"/>
  <c r="BI195" i="2" s="1"/>
  <c r="AO214" i="2"/>
  <c r="AP216" i="2"/>
  <c r="AP217" i="2"/>
  <c r="V219" i="2"/>
  <c r="AA219" i="2" s="1"/>
  <c r="AZ219" i="2" s="1"/>
  <c r="AQ228" i="2"/>
  <c r="AI229" i="2"/>
  <c r="AH233" i="2"/>
  <c r="V238" i="2"/>
  <c r="AA238" i="2" s="1"/>
  <c r="AZ238" i="2" s="1"/>
  <c r="W241" i="2"/>
  <c r="AB241" i="2" s="1"/>
  <c r="X242" i="2"/>
  <c r="AC242" i="2" s="1"/>
  <c r="BB242" i="2" s="1"/>
  <c r="Y243" i="2"/>
  <c r="AD243" i="2" s="1"/>
  <c r="BC243" i="2" s="1"/>
  <c r="AR252" i="2"/>
  <c r="AN260" i="2"/>
  <c r="BM260" i="2" s="1"/>
  <c r="AR261" i="2"/>
  <c r="BE267" i="2"/>
  <c r="AP268" i="2"/>
  <c r="AP269" i="2"/>
  <c r="AH270" i="2"/>
  <c r="AE271" i="2"/>
  <c r="AJ271" i="2" s="1"/>
  <c r="BN271" i="2" s="1"/>
  <c r="W273" i="2"/>
  <c r="AB273" i="2" s="1"/>
  <c r="BA273" i="2" s="1"/>
  <c r="X282" i="2"/>
  <c r="AC282" i="2" s="1"/>
  <c r="AW282" i="2" s="1"/>
  <c r="AF287" i="2"/>
  <c r="AK287" i="2" s="1"/>
  <c r="BJ287" i="2" s="1"/>
  <c r="AH302" i="2"/>
  <c r="BG302" i="2" s="1"/>
  <c r="X303" i="2"/>
  <c r="AC303" i="2" s="1"/>
  <c r="BB303" i="2" s="1"/>
  <c r="AF304" i="2"/>
  <c r="BE304" i="2" s="1"/>
  <c r="AP305" i="2"/>
  <c r="AH309" i="2"/>
  <c r="BG309" i="2" s="1"/>
  <c r="AE320" i="2"/>
  <c r="BD320" i="2" s="1"/>
  <c r="U320" i="2"/>
  <c r="Z320" i="2" s="1"/>
  <c r="AT320" i="2" s="1"/>
  <c r="W321" i="2"/>
  <c r="AB321" i="2" s="1"/>
  <c r="AV321" i="2" s="1"/>
  <c r="AQ321" i="2"/>
  <c r="AH338" i="2"/>
  <c r="AM338" i="2" s="1"/>
  <c r="BL338" i="2" s="1"/>
  <c r="U360" i="2"/>
  <c r="Z360" i="2" s="1"/>
  <c r="AY360" i="2" s="1"/>
  <c r="AO360" i="2"/>
  <c r="AE363" i="2"/>
  <c r="U373" i="2"/>
  <c r="Z373" i="2" s="1"/>
  <c r="AT373" i="2" s="1"/>
  <c r="AE388" i="2"/>
  <c r="U388" i="2"/>
  <c r="Z388" i="2" s="1"/>
  <c r="AT388" i="2" s="1"/>
  <c r="U390" i="2"/>
  <c r="Z390" i="2" s="1"/>
  <c r="AY390" i="2" s="1"/>
  <c r="BG393" i="2"/>
  <c r="AM393" i="2"/>
  <c r="BQ393" i="2" s="1"/>
  <c r="W397" i="2"/>
  <c r="AB397" i="2" s="1"/>
  <c r="BA397" i="2" s="1"/>
  <c r="X413" i="2"/>
  <c r="AC413" i="2" s="1"/>
  <c r="AW413" i="2" s="1"/>
  <c r="AM315" i="2"/>
  <c r="BL315" i="2" s="1"/>
  <c r="AQ333" i="2"/>
  <c r="W333" i="2"/>
  <c r="AB333" i="2" s="1"/>
  <c r="BA333" i="2" s="1"/>
  <c r="V337" i="2"/>
  <c r="AA337" i="2" s="1"/>
  <c r="AU337" i="2" s="1"/>
  <c r="AP351" i="2"/>
  <c r="AF351" i="2"/>
  <c r="AH353" i="2"/>
  <c r="AM353" i="2" s="1"/>
  <c r="BQ353" i="2" s="1"/>
  <c r="AP359" i="2"/>
  <c r="V359" i="2"/>
  <c r="AA359" i="2" s="1"/>
  <c r="AU359" i="2" s="1"/>
  <c r="AH363" i="2"/>
  <c r="AO369" i="2"/>
  <c r="U369" i="2"/>
  <c r="Z369" i="2" s="1"/>
  <c r="AY369" i="2" s="1"/>
  <c r="AS372" i="2"/>
  <c r="Y372" i="2"/>
  <c r="AD372" i="2" s="1"/>
  <c r="V374" i="2"/>
  <c r="AA374" i="2" s="1"/>
  <c r="AG375" i="2"/>
  <c r="AL375" i="2" s="1"/>
  <c r="BK375" i="2" s="1"/>
  <c r="X377" i="2"/>
  <c r="AC377" i="2" s="1"/>
  <c r="BB377" i="2" s="1"/>
  <c r="AH377" i="2"/>
  <c r="AM377" i="2" s="1"/>
  <c r="BQ377" i="2" s="1"/>
  <c r="AO383" i="2"/>
  <c r="U383" i="2"/>
  <c r="Z383" i="2" s="1"/>
  <c r="AT383" i="2" s="1"/>
  <c r="AI391" i="2"/>
  <c r="Y391" i="2"/>
  <c r="AD391" i="2" s="1"/>
  <c r="AX391" i="2" s="1"/>
  <c r="X397" i="2"/>
  <c r="AC397" i="2" s="1"/>
  <c r="BB397" i="2" s="1"/>
  <c r="AQ414" i="2"/>
  <c r="V204" i="2"/>
  <c r="AA204" i="2" s="1"/>
  <c r="AU204" i="2" s="1"/>
  <c r="V206" i="2"/>
  <c r="AA206" i="2" s="1"/>
  <c r="AU206" i="2" s="1"/>
  <c r="X220" i="2"/>
  <c r="AC220" i="2" s="1"/>
  <c r="AW220" i="2" s="1"/>
  <c r="X224" i="2"/>
  <c r="AC224" i="2" s="1"/>
  <c r="BB224" i="2" s="1"/>
  <c r="X225" i="2"/>
  <c r="AC225" i="2" s="1"/>
  <c r="AW225" i="2" s="1"/>
  <c r="AI273" i="2"/>
  <c r="X276" i="2"/>
  <c r="AC276" i="2" s="1"/>
  <c r="AF278" i="2"/>
  <c r="AK278" i="2" s="1"/>
  <c r="BO278" i="2" s="1"/>
  <c r="AH282" i="2"/>
  <c r="AM282" i="2" s="1"/>
  <c r="BL282" i="2" s="1"/>
  <c r="BG297" i="2"/>
  <c r="AH303" i="2"/>
  <c r="BG303" i="2" s="1"/>
  <c r="U318" i="2"/>
  <c r="Z318" i="2" s="1"/>
  <c r="AT318" i="2" s="1"/>
  <c r="AO318" i="2"/>
  <c r="AF331" i="2"/>
  <c r="AK331" i="2" s="1"/>
  <c r="BJ331" i="2" s="1"/>
  <c r="V331" i="2"/>
  <c r="AA331" i="2" s="1"/>
  <c r="AR337" i="2"/>
  <c r="U346" i="2"/>
  <c r="Z346" i="2" s="1"/>
  <c r="AY346" i="2" s="1"/>
  <c r="AR348" i="2"/>
  <c r="AH348" i="2"/>
  <c r="AM348" i="2" s="1"/>
  <c r="AH350" i="2"/>
  <c r="AR350" i="2"/>
  <c r="AR353" i="2"/>
  <c r="V369" i="2"/>
  <c r="AA369" i="2" s="1"/>
  <c r="AP369" i="2"/>
  <c r="AG372" i="2"/>
  <c r="AL372" i="2" s="1"/>
  <c r="BP372" i="2" s="1"/>
  <c r="U378" i="2"/>
  <c r="Z378" i="2" s="1"/>
  <c r="AY378" i="2" s="1"/>
  <c r="Y389" i="2"/>
  <c r="AD389" i="2" s="1"/>
  <c r="BC389" i="2" s="1"/>
  <c r="AF409" i="2"/>
  <c r="BE238" i="2"/>
  <c r="V274" i="2"/>
  <c r="AA274" i="2" s="1"/>
  <c r="AZ274" i="2" s="1"/>
  <c r="AH275" i="2"/>
  <c r="BG275" i="2" s="1"/>
  <c r="AH329" i="2"/>
  <c r="BG329" i="2" s="1"/>
  <c r="AR329" i="2"/>
  <c r="U342" i="2"/>
  <c r="Z342" i="2" s="1"/>
  <c r="AO342" i="2"/>
  <c r="V344" i="2"/>
  <c r="AA344" i="2" s="1"/>
  <c r="AZ344" i="2" s="1"/>
  <c r="AP349" i="2"/>
  <c r="AF349" i="2"/>
  <c r="AP357" i="2"/>
  <c r="V357" i="2"/>
  <c r="AA357" i="2" s="1"/>
  <c r="AZ357" i="2" s="1"/>
  <c r="AQ369" i="2"/>
  <c r="AG369" i="2"/>
  <c r="V371" i="2"/>
  <c r="AA371" i="2" s="1"/>
  <c r="AU371" i="2" s="1"/>
  <c r="AQ372" i="2"/>
  <c r="AO373" i="2"/>
  <c r="Y378" i="2"/>
  <c r="AD378" i="2" s="1"/>
  <c r="BC378" i="2" s="1"/>
  <c r="AF384" i="2"/>
  <c r="V384" i="2"/>
  <c r="AA384" i="2" s="1"/>
  <c r="AZ384" i="2" s="1"/>
  <c r="AQ389" i="2"/>
  <c r="AE390" i="2"/>
  <c r="AM397" i="2"/>
  <c r="BL397" i="2" s="1"/>
  <c r="AI407" i="2"/>
  <c r="AP278" i="2"/>
  <c r="AR322" i="2"/>
  <c r="X322" i="2"/>
  <c r="AC322" i="2" s="1"/>
  <c r="AF324" i="2"/>
  <c r="BE324" i="2" s="1"/>
  <c r="U326" i="2"/>
  <c r="Z326" i="2" s="1"/>
  <c r="AT326" i="2" s="1"/>
  <c r="U333" i="2"/>
  <c r="Z333" i="2" s="1"/>
  <c r="AT333" i="2" s="1"/>
  <c r="AF335" i="2"/>
  <c r="AK335" i="2" s="1"/>
  <c r="BJ335" i="2" s="1"/>
  <c r="AP336" i="2"/>
  <c r="AF344" i="2"/>
  <c r="AF371" i="2"/>
  <c r="BH373" i="2"/>
  <c r="AI378" i="2"/>
  <c r="AQ385" i="2"/>
  <c r="W385" i="2"/>
  <c r="AB385" i="2" s="1"/>
  <c r="BA385" i="2" s="1"/>
  <c r="X193" i="2"/>
  <c r="AC193" i="2" s="1"/>
  <c r="AW193" i="2" s="1"/>
  <c r="AH202" i="2"/>
  <c r="W251" i="2"/>
  <c r="AB251" i="2" s="1"/>
  <c r="AV251" i="2" s="1"/>
  <c r="AR263" i="2"/>
  <c r="BE273" i="2"/>
  <c r="AG279" i="2"/>
  <c r="AL279" i="2" s="1"/>
  <c r="BK279" i="2" s="1"/>
  <c r="AE293" i="2"/>
  <c r="W295" i="2"/>
  <c r="AB295" i="2" s="1"/>
  <c r="BA295" i="2" s="1"/>
  <c r="AE306" i="2"/>
  <c r="AO306" i="2"/>
  <c r="AG321" i="2"/>
  <c r="AI325" i="2"/>
  <c r="X326" i="2"/>
  <c r="AC326" i="2" s="1"/>
  <c r="AW326" i="2" s="1"/>
  <c r="W327" i="2"/>
  <c r="AB327" i="2" s="1"/>
  <c r="AV327" i="2" s="1"/>
  <c r="AI328" i="2"/>
  <c r="AS328" i="2"/>
  <c r="Y329" i="2"/>
  <c r="AD329" i="2" s="1"/>
  <c r="AX329" i="2" s="1"/>
  <c r="V330" i="2"/>
  <c r="AA330" i="2" s="1"/>
  <c r="AU330" i="2" s="1"/>
  <c r="Y333" i="2"/>
  <c r="AD333" i="2" s="1"/>
  <c r="AX333" i="2" s="1"/>
  <c r="AI334" i="2"/>
  <c r="X343" i="2"/>
  <c r="AC343" i="2" s="1"/>
  <c r="AW343" i="2" s="1"/>
  <c r="AO345" i="2"/>
  <c r="Y348" i="2"/>
  <c r="AD348" i="2" s="1"/>
  <c r="BC348" i="2" s="1"/>
  <c r="X350" i="2"/>
  <c r="AC350" i="2" s="1"/>
  <c r="AW350" i="2" s="1"/>
  <c r="V351" i="2"/>
  <c r="AA351" i="2" s="1"/>
  <c r="AU351" i="2" s="1"/>
  <c r="Y360" i="2"/>
  <c r="AD360" i="2" s="1"/>
  <c r="AX360" i="2" s="1"/>
  <c r="AS370" i="2"/>
  <c r="AI370" i="2"/>
  <c r="AN370" i="2" s="1"/>
  <c r="BR370" i="2" s="1"/>
  <c r="BF377" i="2"/>
  <c r="Y383" i="2"/>
  <c r="AD383" i="2" s="1"/>
  <c r="BC383" i="2" s="1"/>
  <c r="AI383" i="2"/>
  <c r="BH383" i="2" s="1"/>
  <c r="AG403" i="2"/>
  <c r="W403" i="2"/>
  <c r="AB403" i="2" s="1"/>
  <c r="BA403" i="2" s="1"/>
  <c r="AS404" i="2"/>
  <c r="AI404" i="2"/>
  <c r="BH404" i="2" s="1"/>
  <c r="BF421" i="2"/>
  <c r="AH422" i="2"/>
  <c r="BG422" i="2" s="1"/>
  <c r="AF433" i="2"/>
  <c r="U434" i="2"/>
  <c r="Z434" i="2" s="1"/>
  <c r="AY434" i="2" s="1"/>
  <c r="U440" i="2"/>
  <c r="Z440" i="2" s="1"/>
  <c r="AT440" i="2" s="1"/>
  <c r="X444" i="2"/>
  <c r="AC444" i="2" s="1"/>
  <c r="AW444" i="2" s="1"/>
  <c r="W445" i="2"/>
  <c r="AB445" i="2" s="1"/>
  <c r="AV445" i="2" s="1"/>
  <c r="BG451" i="2"/>
  <c r="AL465" i="2"/>
  <c r="AQ466" i="2"/>
  <c r="AO481" i="2"/>
  <c r="Y491" i="2"/>
  <c r="AD491" i="2" s="1"/>
  <c r="X493" i="2"/>
  <c r="AC493" i="2" s="1"/>
  <c r="AW493" i="2" s="1"/>
  <c r="U494" i="2"/>
  <c r="Z494" i="2" s="1"/>
  <c r="AT494" i="2" s="1"/>
  <c r="AO513" i="2"/>
  <c r="W520" i="2"/>
  <c r="AB520" i="2" s="1"/>
  <c r="AG521" i="2"/>
  <c r="Y522" i="2"/>
  <c r="AD522" i="2" s="1"/>
  <c r="AX522" i="2" s="1"/>
  <c r="BD350" i="2"/>
  <c r="AO374" i="2"/>
  <c r="AK394" i="2"/>
  <c r="BO394" i="2" s="1"/>
  <c r="AR409" i="2"/>
  <c r="AG433" i="2"/>
  <c r="AL433" i="2" s="1"/>
  <c r="BP433" i="2" s="1"/>
  <c r="X435" i="2"/>
  <c r="AC435" i="2" s="1"/>
  <c r="AW435" i="2" s="1"/>
  <c r="W436" i="2"/>
  <c r="AB436" i="2" s="1"/>
  <c r="BA436" i="2" s="1"/>
  <c r="AI437" i="2"/>
  <c r="X438" i="2"/>
  <c r="AC438" i="2" s="1"/>
  <c r="BB438" i="2" s="1"/>
  <c r="AE440" i="2"/>
  <c r="V446" i="2"/>
  <c r="AA446" i="2" s="1"/>
  <c r="AU446" i="2" s="1"/>
  <c r="X460" i="2"/>
  <c r="AC460" i="2" s="1"/>
  <c r="BB460" i="2" s="1"/>
  <c r="AP475" i="2"/>
  <c r="Y476" i="2"/>
  <c r="AD476" i="2" s="1"/>
  <c r="AR481" i="2"/>
  <c r="AO483" i="2"/>
  <c r="W485" i="2"/>
  <c r="AB485" i="2" s="1"/>
  <c r="AV485" i="2" s="1"/>
  <c r="AI491" i="2"/>
  <c r="AI495" i="2"/>
  <c r="BH495" i="2" s="1"/>
  <c r="AS513" i="2"/>
  <c r="V519" i="2"/>
  <c r="AA519" i="2" s="1"/>
  <c r="AU519" i="2" s="1"/>
  <c r="AG520" i="2"/>
  <c r="AI521" i="2"/>
  <c r="AI522" i="2"/>
  <c r="BH522" i="2" s="1"/>
  <c r="X436" i="2"/>
  <c r="AC436" i="2" s="1"/>
  <c r="BB436" i="2" s="1"/>
  <c r="W442" i="2"/>
  <c r="AB442" i="2" s="1"/>
  <c r="AV442" i="2" s="1"/>
  <c r="X446" i="2"/>
  <c r="AC446" i="2" s="1"/>
  <c r="BB446" i="2" s="1"/>
  <c r="AG456" i="2"/>
  <c r="Y460" i="2"/>
  <c r="AD460" i="2" s="1"/>
  <c r="BC460" i="2" s="1"/>
  <c r="AI426" i="2"/>
  <c r="AN426" i="2" s="1"/>
  <c r="BR426" i="2" s="1"/>
  <c r="AR436" i="2"/>
  <c r="AJ438" i="2"/>
  <c r="BN438" i="2" s="1"/>
  <c r="AG442" i="2"/>
  <c r="BF442" i="2" s="1"/>
  <c r="BG444" i="2"/>
  <c r="AQ445" i="2"/>
  <c r="AF446" i="2"/>
  <c r="U448" i="2"/>
  <c r="Z448" i="2" s="1"/>
  <c r="AY448" i="2" s="1"/>
  <c r="AQ459" i="2"/>
  <c r="AF461" i="2"/>
  <c r="V471" i="2"/>
  <c r="AA471" i="2" s="1"/>
  <c r="AZ471" i="2" s="1"/>
  <c r="U472" i="2"/>
  <c r="Z472" i="2" s="1"/>
  <c r="AY472" i="2" s="1"/>
  <c r="AG476" i="2"/>
  <c r="U480" i="2"/>
  <c r="Z480" i="2" s="1"/>
  <c r="AY480" i="2" s="1"/>
  <c r="AP484" i="2"/>
  <c r="V486" i="2"/>
  <c r="AA486" i="2" s="1"/>
  <c r="AZ486" i="2" s="1"/>
  <c r="AP490" i="2"/>
  <c r="AP492" i="2"/>
  <c r="AO493" i="2"/>
  <c r="AR522" i="2"/>
  <c r="AR400" i="2"/>
  <c r="AE402" i="2"/>
  <c r="BD402" i="2" s="1"/>
  <c r="AM438" i="2"/>
  <c r="BQ438" i="2" s="1"/>
  <c r="AN440" i="2"/>
  <c r="BM440" i="2" s="1"/>
  <c r="AO441" i="2"/>
  <c r="BF445" i="2"/>
  <c r="AO447" i="2"/>
  <c r="AO455" i="2"/>
  <c r="AG460" i="2"/>
  <c r="Y472" i="2"/>
  <c r="AD472" i="2" s="1"/>
  <c r="AX472" i="2" s="1"/>
  <c r="Y477" i="2"/>
  <c r="AD477" i="2" s="1"/>
  <c r="BC477" i="2" s="1"/>
  <c r="U478" i="2"/>
  <c r="Z478" i="2" s="1"/>
  <c r="AT478" i="2" s="1"/>
  <c r="V480" i="2"/>
  <c r="AA480" i="2" s="1"/>
  <c r="AU480" i="2" s="1"/>
  <c r="AH485" i="2"/>
  <c r="AP495" i="2"/>
  <c r="AG496" i="2"/>
  <c r="BF496" i="2" s="1"/>
  <c r="X497" i="2"/>
  <c r="AC497" i="2" s="1"/>
  <c r="BB497" i="2" s="1"/>
  <c r="X498" i="2"/>
  <c r="AC498" i="2" s="1"/>
  <c r="AW498" i="2" s="1"/>
  <c r="U501" i="2"/>
  <c r="Z501" i="2" s="1"/>
  <c r="AY501" i="2" s="1"/>
  <c r="AE508" i="2"/>
  <c r="BD508" i="2" s="1"/>
  <c r="AF517" i="2"/>
  <c r="AP426" i="2"/>
  <c r="AO438" i="2"/>
  <c r="AR446" i="2"/>
  <c r="AH460" i="2"/>
  <c r="AF471" i="2"/>
  <c r="BE471" i="2" s="1"/>
  <c r="AE472" i="2"/>
  <c r="AS476" i="2"/>
  <c r="AE478" i="2"/>
  <c r="AQ485" i="2"/>
  <c r="AO486" i="2"/>
  <c r="X488" i="2"/>
  <c r="AC488" i="2" s="1"/>
  <c r="BB488" i="2" s="1"/>
  <c r="AJ489" i="2"/>
  <c r="BI489" i="2" s="1"/>
  <c r="AS495" i="2"/>
  <c r="AH497" i="2"/>
  <c r="BG497" i="2" s="1"/>
  <c r="W500" i="2"/>
  <c r="AB500" i="2" s="1"/>
  <c r="AV500" i="2" s="1"/>
  <c r="X502" i="2"/>
  <c r="AC502" i="2" s="1"/>
  <c r="BB502" i="2" s="1"/>
  <c r="AS508" i="2"/>
  <c r="AO517" i="2"/>
  <c r="U381" i="2"/>
  <c r="Z381" i="2" s="1"/>
  <c r="AT381" i="2" s="1"/>
  <c r="Y405" i="2"/>
  <c r="AD405" i="2" s="1"/>
  <c r="U409" i="2"/>
  <c r="Z409" i="2" s="1"/>
  <c r="AT409" i="2" s="1"/>
  <c r="AS418" i="2"/>
  <c r="AI419" i="2"/>
  <c r="W432" i="2"/>
  <c r="AB432" i="2" s="1"/>
  <c r="AR438" i="2"/>
  <c r="AR447" i="2"/>
  <c r="AE448" i="2"/>
  <c r="U464" i="2"/>
  <c r="Z464" i="2" s="1"/>
  <c r="AY464" i="2" s="1"/>
  <c r="V469" i="2"/>
  <c r="AA469" i="2" s="1"/>
  <c r="AU469" i="2" s="1"/>
  <c r="AH471" i="2"/>
  <c r="AM471" i="2" s="1"/>
  <c r="BQ471" i="2" s="1"/>
  <c r="AI477" i="2"/>
  <c r="AS479" i="2"/>
  <c r="Y480" i="2"/>
  <c r="AD480" i="2" s="1"/>
  <c r="AX480" i="2" s="1"/>
  <c r="AH488" i="2"/>
  <c r="AP496" i="2"/>
  <c r="AO497" i="2"/>
  <c r="AL498" i="2"/>
  <c r="BP498" i="2" s="1"/>
  <c r="AG500" i="2"/>
  <c r="W503" i="2"/>
  <c r="AB503" i="2" s="1"/>
  <c r="AV503" i="2" s="1"/>
  <c r="X507" i="2"/>
  <c r="AC507" i="2" s="1"/>
  <c r="BB507" i="2" s="1"/>
  <c r="AR517" i="2"/>
  <c r="AF469" i="2"/>
  <c r="AQ496" i="2"/>
  <c r="BD497" i="2"/>
  <c r="AE501" i="2"/>
  <c r="AO380" i="2"/>
  <c r="AS402" i="2"/>
  <c r="AI405" i="2"/>
  <c r="U406" i="2"/>
  <c r="Z406" i="2" s="1"/>
  <c r="W409" i="2"/>
  <c r="AB409" i="2" s="1"/>
  <c r="U415" i="2"/>
  <c r="Z415" i="2" s="1"/>
  <c r="AY415" i="2" s="1"/>
  <c r="AE417" i="2"/>
  <c r="AJ417" i="2" s="1"/>
  <c r="BN417" i="2" s="1"/>
  <c r="AO419" i="2"/>
  <c r="AE420" i="2"/>
  <c r="BD420" i="2" s="1"/>
  <c r="AE421" i="2"/>
  <c r="BD421" i="2" s="1"/>
  <c r="AN431" i="2"/>
  <c r="BM431" i="2" s="1"/>
  <c r="AG432" i="2"/>
  <c r="BF432" i="2" s="1"/>
  <c r="AH448" i="2"/>
  <c r="U449" i="2"/>
  <c r="Z449" i="2" s="1"/>
  <c r="AY449" i="2" s="1"/>
  <c r="AF450" i="2"/>
  <c r="Y451" i="2"/>
  <c r="AD451" i="2" s="1"/>
  <c r="BC451" i="2" s="1"/>
  <c r="AR463" i="2"/>
  <c r="AG464" i="2"/>
  <c r="AL464" i="2" s="1"/>
  <c r="BP464" i="2" s="1"/>
  <c r="W465" i="2"/>
  <c r="AB465" i="2" s="1"/>
  <c r="AV465" i="2" s="1"/>
  <c r="AI480" i="2"/>
  <c r="U483" i="2"/>
  <c r="Z483" i="2" s="1"/>
  <c r="AT483" i="2" s="1"/>
  <c r="AP499" i="2"/>
  <c r="AK502" i="2"/>
  <c r="AI503" i="2"/>
  <c r="BH503" i="2" s="1"/>
  <c r="AQ506" i="2"/>
  <c r="W512" i="2"/>
  <c r="AB512" i="2" s="1"/>
  <c r="AV512" i="2" s="1"/>
  <c r="Y515" i="2"/>
  <c r="AD515" i="2" s="1"/>
  <c r="BC515" i="2" s="1"/>
  <c r="AG407" i="2"/>
  <c r="AL407" i="2" s="1"/>
  <c r="AS431" i="2"/>
  <c r="AE453" i="2"/>
  <c r="BD453" i="2" s="1"/>
  <c r="AK480" i="2"/>
  <c r="BJ480" i="2" s="1"/>
  <c r="AR503" i="2"/>
  <c r="AF512" i="2"/>
  <c r="X422" i="2"/>
  <c r="AC422" i="2" s="1"/>
  <c r="BB422" i="2" s="1"/>
  <c r="AP432" i="2"/>
  <c r="AS449" i="2"/>
  <c r="W459" i="2"/>
  <c r="AB459" i="2" s="1"/>
  <c r="AR464" i="2"/>
  <c r="Y483" i="2"/>
  <c r="AD483" i="2" s="1"/>
  <c r="BF503" i="2"/>
  <c r="AM120" i="2"/>
  <c r="BL120" i="2" s="1"/>
  <c r="BG120" i="2"/>
  <c r="BD94" i="2"/>
  <c r="BF96" i="2"/>
  <c r="AQ113" i="2"/>
  <c r="W113" i="2"/>
  <c r="BD146" i="2"/>
  <c r="AJ146" i="2"/>
  <c r="BN146" i="2" s="1"/>
  <c r="AQ156" i="2"/>
  <c r="AG156" i="2"/>
  <c r="AF166" i="2"/>
  <c r="V166" i="2"/>
  <c r="AA166" i="2" s="1"/>
  <c r="AZ166" i="2" s="1"/>
  <c r="BF186" i="2"/>
  <c r="AL186" i="2"/>
  <c r="BK186" i="2" s="1"/>
  <c r="AI70" i="2"/>
  <c r="AR71" i="2"/>
  <c r="U72" i="2"/>
  <c r="AR74" i="2"/>
  <c r="AS75" i="2"/>
  <c r="AR77" i="2"/>
  <c r="AO80" i="2"/>
  <c r="AS82" i="2"/>
  <c r="U84" i="2"/>
  <c r="AO91" i="2"/>
  <c r="AG93" i="2"/>
  <c r="W97" i="2"/>
  <c r="BE97" i="2"/>
  <c r="X107" i="2"/>
  <c r="AH109" i="2"/>
  <c r="AI112" i="2"/>
  <c r="U116" i="2"/>
  <c r="Z116" i="2" s="1"/>
  <c r="AT116" i="2" s="1"/>
  <c r="AO120" i="2"/>
  <c r="AH122" i="2"/>
  <c r="AR122" i="2"/>
  <c r="AG123" i="2"/>
  <c r="AL123" i="2" s="1"/>
  <c r="BP123" i="2" s="1"/>
  <c r="AO125" i="2"/>
  <c r="AR129" i="2"/>
  <c r="AQ131" i="2"/>
  <c r="W131" i="2"/>
  <c r="AB131" i="2" s="1"/>
  <c r="BA131" i="2" s="1"/>
  <c r="AI132" i="2"/>
  <c r="V136" i="2"/>
  <c r="AA136" i="2" s="1"/>
  <c r="AU136" i="2" s="1"/>
  <c r="AO140" i="2"/>
  <c r="AQ143" i="2"/>
  <c r="AG144" i="2"/>
  <c r="V146" i="2"/>
  <c r="AA146" i="2" s="1"/>
  <c r="AZ146" i="2" s="1"/>
  <c r="AF146" i="2"/>
  <c r="AG150" i="2"/>
  <c r="AG165" i="2"/>
  <c r="AQ165" i="2"/>
  <c r="BG167" i="2"/>
  <c r="X171" i="2"/>
  <c r="AC171" i="2" s="1"/>
  <c r="AR171" i="2"/>
  <c r="AO175" i="2"/>
  <c r="U175" i="2"/>
  <c r="Z175" i="2" s="1"/>
  <c r="BE194" i="2"/>
  <c r="BE243" i="2"/>
  <c r="AK243" i="2"/>
  <c r="BO243" i="2" s="1"/>
  <c r="AO104" i="2"/>
  <c r="AQ120" i="2"/>
  <c r="AK123" i="2"/>
  <c r="BO123" i="2" s="1"/>
  <c r="BF126" i="2"/>
  <c r="AH128" i="2"/>
  <c r="X128" i="2"/>
  <c r="AC128" i="2" s="1"/>
  <c r="AW128" i="2" s="1"/>
  <c r="BD137" i="2"/>
  <c r="AJ138" i="2"/>
  <c r="BN138" i="2" s="1"/>
  <c r="BD138" i="2"/>
  <c r="AG142" i="2"/>
  <c r="AL142" i="2" s="1"/>
  <c r="BP142" i="2" s="1"/>
  <c r="AQ142" i="2"/>
  <c r="AO158" i="2"/>
  <c r="U158" i="2"/>
  <c r="Z158" i="2" s="1"/>
  <c r="AT158" i="2" s="1"/>
  <c r="U164" i="2"/>
  <c r="Z164" i="2" s="1"/>
  <c r="AT164" i="2" s="1"/>
  <c r="BF168" i="2"/>
  <c r="AL168" i="2"/>
  <c r="BP168" i="2" s="1"/>
  <c r="Y169" i="2"/>
  <c r="AD169" i="2" s="1"/>
  <c r="AX169" i="2" s="1"/>
  <c r="AI170" i="2"/>
  <c r="AS170" i="2"/>
  <c r="AR172" i="2"/>
  <c r="X172" i="2"/>
  <c r="AC172" i="2" s="1"/>
  <c r="BB172" i="2" s="1"/>
  <c r="AH172" i="2"/>
  <c r="BG172" i="2" s="1"/>
  <c r="AO179" i="2"/>
  <c r="AE179" i="2"/>
  <c r="U179" i="2"/>
  <c r="Z179" i="2" s="1"/>
  <c r="Y75" i="2"/>
  <c r="BD80" i="2"/>
  <c r="AE84" i="2"/>
  <c r="X89" i="2"/>
  <c r="AI93" i="2"/>
  <c r="BH93" i="2" s="1"/>
  <c r="AQ100" i="2"/>
  <c r="AS115" i="2"/>
  <c r="AI119" i="2"/>
  <c r="AN121" i="2"/>
  <c r="BM121" i="2" s="1"/>
  <c r="AQ123" i="2"/>
  <c r="BG129" i="2"/>
  <c r="AS132" i="2"/>
  <c r="Y136" i="2"/>
  <c r="AD136" i="2" s="1"/>
  <c r="AX136" i="2" s="1"/>
  <c r="V137" i="2"/>
  <c r="AA137" i="2" s="1"/>
  <c r="AZ137" i="2" s="1"/>
  <c r="AF137" i="2"/>
  <c r="AR142" i="2"/>
  <c r="X142" i="2"/>
  <c r="AC142" i="2" s="1"/>
  <c r="AW142" i="2" s="1"/>
  <c r="BG154" i="2"/>
  <c r="U167" i="2"/>
  <c r="Z167" i="2" s="1"/>
  <c r="AT167" i="2" s="1"/>
  <c r="AO167" i="2"/>
  <c r="AQ174" i="2"/>
  <c r="AG174" i="2"/>
  <c r="V5" i="2"/>
  <c r="AG78" i="2"/>
  <c r="X82" i="2"/>
  <c r="AS88" i="2"/>
  <c r="AH90" i="2"/>
  <c r="BG92" i="2" s="1"/>
  <c r="Y99" i="2"/>
  <c r="W103" i="2"/>
  <c r="AQ104" i="2"/>
  <c r="AO107" i="2"/>
  <c r="W114" i="2"/>
  <c r="AB114" i="2" s="1"/>
  <c r="AV114" i="2" s="1"/>
  <c r="BD115" i="2"/>
  <c r="AJ115" i="2"/>
  <c r="BN115" i="2" s="1"/>
  <c r="BF115" i="2"/>
  <c r="AE116" i="2"/>
  <c r="AJ119" i="2"/>
  <c r="BN119" i="2" s="1"/>
  <c r="AE123" i="2"/>
  <c r="U123" i="2"/>
  <c r="Z123" i="2" s="1"/>
  <c r="AY123" i="2" s="1"/>
  <c r="Y124" i="2"/>
  <c r="AD124" i="2" s="1"/>
  <c r="AX124" i="2" s="1"/>
  <c r="AG137" i="2"/>
  <c r="W137" i="2"/>
  <c r="AB137" i="2" s="1"/>
  <c r="BA137" i="2" s="1"/>
  <c r="AL138" i="2"/>
  <c r="BP138" i="2" s="1"/>
  <c r="AE145" i="2"/>
  <c r="AQ149" i="2"/>
  <c r="W149" i="2"/>
  <c r="AB149" i="2" s="1"/>
  <c r="AV149" i="2" s="1"/>
  <c r="AO152" i="2"/>
  <c r="AE152" i="2"/>
  <c r="W156" i="2"/>
  <c r="AB156" i="2" s="1"/>
  <c r="AV156" i="2" s="1"/>
  <c r="Y157" i="2"/>
  <c r="AD157" i="2" s="1"/>
  <c r="AX157" i="2" s="1"/>
  <c r="AI157" i="2"/>
  <c r="AE164" i="2"/>
  <c r="BD164" i="2" s="1"/>
  <c r="AI169" i="2"/>
  <c r="AQ176" i="2"/>
  <c r="AG176" i="2"/>
  <c r="BG71" i="2"/>
  <c r="X74" i="2"/>
  <c r="BH74" i="2"/>
  <c r="BG70" i="2"/>
  <c r="AE71" i="2"/>
  <c r="AE72" i="2"/>
  <c r="Y74" i="2"/>
  <c r="U77" i="2"/>
  <c r="AH78" i="2"/>
  <c r="Y82" i="2"/>
  <c r="AF83" i="2"/>
  <c r="W85" i="2"/>
  <c r="AP86" i="2"/>
  <c r="AE92" i="2"/>
  <c r="AO94" i="2"/>
  <c r="U95" i="2"/>
  <c r="AG97" i="2"/>
  <c r="BH98" i="2"/>
  <c r="BF100" i="2"/>
  <c r="Y103" i="2"/>
  <c r="AR107" i="2"/>
  <c r="AF116" i="2"/>
  <c r="AK116" i="2" s="1"/>
  <c r="BJ116" i="2" s="1"/>
  <c r="AE118" i="2"/>
  <c r="V119" i="2"/>
  <c r="AA119" i="2" s="1"/>
  <c r="AP119" i="2"/>
  <c r="AK119" i="2"/>
  <c r="BO119" i="2" s="1"/>
  <c r="W120" i="2"/>
  <c r="AB120" i="2" s="1"/>
  <c r="AV120" i="2" s="1"/>
  <c r="X122" i="2"/>
  <c r="AC122" i="2" s="1"/>
  <c r="BB122" i="2" s="1"/>
  <c r="AP123" i="2"/>
  <c r="V123" i="2"/>
  <c r="AA123" i="2" s="1"/>
  <c r="AZ123" i="2" s="1"/>
  <c r="W128" i="2"/>
  <c r="AB128" i="2" s="1"/>
  <c r="BA128" i="2" s="1"/>
  <c r="X131" i="2"/>
  <c r="AC131" i="2" s="1"/>
  <c r="BB131" i="2" s="1"/>
  <c r="AK133" i="2"/>
  <c r="BJ133" i="2" s="1"/>
  <c r="AI136" i="2"/>
  <c r="AN136" i="2" s="1"/>
  <c r="BR136" i="2" s="1"/>
  <c r="AO138" i="2"/>
  <c r="AJ141" i="2"/>
  <c r="BN141" i="2" s="1"/>
  <c r="BD141" i="2"/>
  <c r="AO141" i="2"/>
  <c r="W142" i="2"/>
  <c r="AB142" i="2" s="1"/>
  <c r="BA142" i="2" s="1"/>
  <c r="AH149" i="2"/>
  <c r="X149" i="2"/>
  <c r="AC149" i="2" s="1"/>
  <c r="BB149" i="2" s="1"/>
  <c r="BD155" i="2"/>
  <c r="U157" i="2"/>
  <c r="Z157" i="2" s="1"/>
  <c r="AY157" i="2" s="1"/>
  <c r="AE159" i="2"/>
  <c r="AJ159" i="2" s="1"/>
  <c r="BN159" i="2" s="1"/>
  <c r="U159" i="2"/>
  <c r="Z159" i="2" s="1"/>
  <c r="AY159" i="2" s="1"/>
  <c r="U161" i="2"/>
  <c r="Z161" i="2" s="1"/>
  <c r="AT161" i="2" s="1"/>
  <c r="BH163" i="2"/>
  <c r="AM164" i="2"/>
  <c r="BL164" i="2" s="1"/>
  <c r="AQ167" i="2"/>
  <c r="AG167" i="2"/>
  <c r="BF167" i="2" s="1"/>
  <c r="Y172" i="2"/>
  <c r="AD172" i="2" s="1"/>
  <c r="AX172" i="2" s="1"/>
  <c r="AI175" i="2"/>
  <c r="AS175" i="2"/>
  <c r="AQ76" i="2"/>
  <c r="W77" i="2"/>
  <c r="AG92" i="2"/>
  <c r="AP94" i="2"/>
  <c r="W100" i="2"/>
  <c r="BD102" i="2"/>
  <c r="AQ132" i="2"/>
  <c r="AG132" i="2"/>
  <c r="Y140" i="2"/>
  <c r="AD140" i="2" s="1"/>
  <c r="BC140" i="2" s="1"/>
  <c r="AI140" i="2"/>
  <c r="AN140" i="2" s="1"/>
  <c r="BR140" i="2" s="1"/>
  <c r="BH145" i="2"/>
  <c r="AN145" i="2"/>
  <c r="BM145" i="2" s="1"/>
  <c r="AI149" i="2"/>
  <c r="AN149" i="2" s="1"/>
  <c r="BR149" i="2" s="1"/>
  <c r="AS149" i="2"/>
  <c r="AR154" i="2"/>
  <c r="X154" i="2"/>
  <c r="AC154" i="2" s="1"/>
  <c r="BB154" i="2" s="1"/>
  <c r="AP159" i="2"/>
  <c r="AF159" i="2"/>
  <c r="AR164" i="2"/>
  <c r="AI173" i="2"/>
  <c r="Y173" i="2"/>
  <c r="AD173" i="2" s="1"/>
  <c r="BC173" i="2" s="1"/>
  <c r="W174" i="2"/>
  <c r="AB174" i="2" s="1"/>
  <c r="AI181" i="2"/>
  <c r="AN181" i="2" s="1"/>
  <c r="BM181" i="2" s="1"/>
  <c r="Y181" i="2"/>
  <c r="AD181" i="2" s="1"/>
  <c r="AX181" i="2" s="1"/>
  <c r="V69" i="2"/>
  <c r="Y85" i="2"/>
  <c r="V14" i="2"/>
  <c r="X69" i="2"/>
  <c r="AI72" i="2"/>
  <c r="AE74" i="2"/>
  <c r="AG75" i="2"/>
  <c r="BF76" i="2" s="1"/>
  <c r="U79" i="2"/>
  <c r="AQ90" i="2"/>
  <c r="W91" i="2"/>
  <c r="AQ93" i="2"/>
  <c r="V94" i="2"/>
  <c r="AA94" i="2" s="1"/>
  <c r="U96" i="2"/>
  <c r="X100" i="2"/>
  <c r="AF105" i="2"/>
  <c r="AI108" i="2"/>
  <c r="BH108" i="2" s="1"/>
  <c r="W110" i="2"/>
  <c r="W117" i="2"/>
  <c r="AB117" i="2" s="1"/>
  <c r="AV117" i="2" s="1"/>
  <c r="BE118" i="2"/>
  <c r="AK118" i="2"/>
  <c r="AN124" i="2"/>
  <c r="BM124" i="2" s="1"/>
  <c r="AO127" i="2"/>
  <c r="U127" i="2"/>
  <c r="Z127" i="2" s="1"/>
  <c r="AY127" i="2" s="1"/>
  <c r="AN127" i="2"/>
  <c r="BM127" i="2" s="1"/>
  <c r="Y129" i="2"/>
  <c r="AD129" i="2" s="1"/>
  <c r="BC129" i="2" s="1"/>
  <c r="AS129" i="2"/>
  <c r="AS133" i="2"/>
  <c r="AM136" i="2"/>
  <c r="BQ136" i="2" s="1"/>
  <c r="AO145" i="2"/>
  <c r="BF147" i="2"/>
  <c r="U149" i="2"/>
  <c r="Z149" i="2" s="1"/>
  <c r="AT149" i="2" s="1"/>
  <c r="AK151" i="2"/>
  <c r="BJ151" i="2" s="1"/>
  <c r="AH152" i="2"/>
  <c r="X152" i="2"/>
  <c r="AC152" i="2" s="1"/>
  <c r="AW152" i="2" s="1"/>
  <c r="U155" i="2"/>
  <c r="Z155" i="2" s="1"/>
  <c r="AY155" i="2" s="1"/>
  <c r="AO155" i="2"/>
  <c r="AE157" i="2"/>
  <c r="AE161" i="2"/>
  <c r="AJ161" i="2" s="1"/>
  <c r="BI161" i="2" s="1"/>
  <c r="AI172" i="2"/>
  <c r="BH172" i="2" s="1"/>
  <c r="AE173" i="2"/>
  <c r="Y175" i="2"/>
  <c r="AD175" i="2" s="1"/>
  <c r="AX175" i="2" s="1"/>
  <c r="W176" i="2"/>
  <c r="AB176" i="2" s="1"/>
  <c r="BA176" i="2" s="1"/>
  <c r="W177" i="2"/>
  <c r="AB177" i="2" s="1"/>
  <c r="AV177" i="2" s="1"/>
  <c r="AI178" i="2"/>
  <c r="Y178" i="2"/>
  <c r="AD178" i="2" s="1"/>
  <c r="AX178" i="2" s="1"/>
  <c r="AS178" i="2"/>
  <c r="AE95" i="2"/>
  <c r="BD95" i="2" s="1"/>
  <c r="AI103" i="2"/>
  <c r="AG105" i="2"/>
  <c r="AG114" i="2"/>
  <c r="AF130" i="2"/>
  <c r="AP130" i="2"/>
  <c r="V130" i="2"/>
  <c r="AA130" i="2" s="1"/>
  <c r="AZ130" i="2" s="1"/>
  <c r="AO136" i="2"/>
  <c r="AG146" i="2"/>
  <c r="BF146" i="2" s="1"/>
  <c r="V155" i="2"/>
  <c r="AA155" i="2" s="1"/>
  <c r="AZ155" i="2" s="1"/>
  <c r="AF155" i="2"/>
  <c r="AQ163" i="2"/>
  <c r="AG163" i="2"/>
  <c r="AE169" i="2"/>
  <c r="U169" i="2"/>
  <c r="Z169" i="2" s="1"/>
  <c r="AY169" i="2" s="1"/>
  <c r="AN183" i="2"/>
  <c r="BM183" i="2" s="1"/>
  <c r="BH183" i="2"/>
  <c r="AG184" i="2"/>
  <c r="BF184" i="2" s="1"/>
  <c r="AQ184" i="2"/>
  <c r="AF69" i="2"/>
  <c r="BE71" i="2" s="1"/>
  <c r="AE77" i="2"/>
  <c r="AE120" i="2"/>
  <c r="AJ120" i="2" s="1"/>
  <c r="BN120" i="2" s="1"/>
  <c r="AI122" i="2"/>
  <c r="W133" i="2"/>
  <c r="AB133" i="2" s="1"/>
  <c r="BA133" i="2" s="1"/>
  <c r="AQ133" i="2"/>
  <c r="X144" i="2"/>
  <c r="AC144" i="2" s="1"/>
  <c r="BB144" i="2" s="1"/>
  <c r="AR144" i="2"/>
  <c r="AE149" i="2"/>
  <c r="AG87" i="2"/>
  <c r="BF89" i="2" s="1"/>
  <c r="AR92" i="2"/>
  <c r="Y96" i="2"/>
  <c r="AR99" i="2"/>
  <c r="X86" i="2"/>
  <c r="AH87" i="2"/>
  <c r="BG89" i="2" s="1"/>
  <c r="AS92" i="2"/>
  <c r="Y93" i="2"/>
  <c r="AP95" i="2"/>
  <c r="AP97" i="2"/>
  <c r="AQ101" i="2"/>
  <c r="Y102" i="2"/>
  <c r="AQ105" i="2"/>
  <c r="AS107" i="2"/>
  <c r="Y107" i="2"/>
  <c r="AS108" i="2"/>
  <c r="X109" i="2"/>
  <c r="AS111" i="2"/>
  <c r="AI111" i="2"/>
  <c r="AO114" i="2"/>
  <c r="U114" i="2"/>
  <c r="Z114" i="2" s="1"/>
  <c r="AT114" i="2" s="1"/>
  <c r="W116" i="2"/>
  <c r="AB116" i="2" s="1"/>
  <c r="BA116" i="2" s="1"/>
  <c r="AQ116" i="2"/>
  <c r="AP116" i="2"/>
  <c r="AH117" i="2"/>
  <c r="Y123" i="2"/>
  <c r="AD123" i="2" s="1"/>
  <c r="BC123" i="2" s="1"/>
  <c r="AE125" i="2"/>
  <c r="X126" i="2"/>
  <c r="AC126" i="2" s="1"/>
  <c r="BB126" i="2" s="1"/>
  <c r="AH126" i="2"/>
  <c r="AR128" i="2"/>
  <c r="AS131" i="2"/>
  <c r="W132" i="2"/>
  <c r="AB132" i="2" s="1"/>
  <c r="AV132" i="2" s="1"/>
  <c r="AQ134" i="2"/>
  <c r="AG136" i="2"/>
  <c r="W136" i="2"/>
  <c r="AB136" i="2" s="1"/>
  <c r="AV136" i="2" s="1"/>
  <c r="AE140" i="2"/>
  <c r="U141" i="2"/>
  <c r="Z141" i="2" s="1"/>
  <c r="AT141" i="2" s="1"/>
  <c r="AR149" i="2"/>
  <c r="AQ151" i="2"/>
  <c r="AI152" i="2"/>
  <c r="AN152" i="2" s="1"/>
  <c r="BR152" i="2" s="1"/>
  <c r="AE158" i="2"/>
  <c r="V159" i="2"/>
  <c r="AA159" i="2" s="1"/>
  <c r="AP166" i="2"/>
  <c r="AE167" i="2"/>
  <c r="BD167" i="2" s="1"/>
  <c r="U168" i="2"/>
  <c r="Z168" i="2" s="1"/>
  <c r="AT168" i="2" s="1"/>
  <c r="AR181" i="2"/>
  <c r="BH182" i="2"/>
  <c r="AN182" i="2"/>
  <c r="BM182" i="2" s="1"/>
  <c r="BG192" i="2"/>
  <c r="AM192" i="2"/>
  <c r="BL192" i="2" s="1"/>
  <c r="AH82" i="2"/>
  <c r="AI85" i="2"/>
  <c r="BH86" i="2"/>
  <c r="AP71" i="2"/>
  <c r="U76" i="2"/>
  <c r="U78" i="2"/>
  <c r="AR89" i="2"/>
  <c r="AE104" i="2"/>
  <c r="AR105" i="2"/>
  <c r="U107" i="2"/>
  <c r="AO110" i="2"/>
  <c r="U111" i="2"/>
  <c r="BD111" i="2"/>
  <c r="Y112" i="2"/>
  <c r="Y115" i="2"/>
  <c r="AD115" i="2" s="1"/>
  <c r="AX115" i="2" s="1"/>
  <c r="AN117" i="2"/>
  <c r="BR117" i="2" s="1"/>
  <c r="U118" i="2"/>
  <c r="Z118" i="2" s="1"/>
  <c r="AT118" i="2" s="1"/>
  <c r="AG124" i="2"/>
  <c r="AQ124" i="2"/>
  <c r="AI125" i="2"/>
  <c r="AN125" i="2" s="1"/>
  <c r="BR125" i="2" s="1"/>
  <c r="BD134" i="2"/>
  <c r="AJ134" i="2"/>
  <c r="BN134" i="2" s="1"/>
  <c r="AS134" i="2"/>
  <c r="AF139" i="2"/>
  <c r="AP139" i="2"/>
  <c r="V141" i="2"/>
  <c r="AA141" i="2" s="1"/>
  <c r="AZ141" i="2" s="1"/>
  <c r="AR145" i="2"/>
  <c r="X145" i="2"/>
  <c r="AC145" i="2" s="1"/>
  <c r="AW145" i="2" s="1"/>
  <c r="AQ146" i="2"/>
  <c r="AL162" i="2"/>
  <c r="BK162" i="2" s="1"/>
  <c r="BF162" i="2"/>
  <c r="AP171" i="2"/>
  <c r="AF171" i="2"/>
  <c r="BF177" i="2"/>
  <c r="AS181" i="2"/>
  <c r="BE188" i="2"/>
  <c r="AK188" i="2"/>
  <c r="BJ188" i="2" s="1"/>
  <c r="W212" i="2"/>
  <c r="AB212" i="2" s="1"/>
  <c r="BA212" i="2" s="1"/>
  <c r="AQ212" i="2"/>
  <c r="AE216" i="2"/>
  <c r="U216" i="2"/>
  <c r="Z216" i="2" s="1"/>
  <c r="AY216" i="2" s="1"/>
  <c r="U220" i="2"/>
  <c r="Z220" i="2" s="1"/>
  <c r="AY220" i="2" s="1"/>
  <c r="AO220" i="2"/>
  <c r="AI224" i="2"/>
  <c r="AS224" i="2"/>
  <c r="AS226" i="2"/>
  <c r="Y226" i="2"/>
  <c r="AD226" i="2" s="1"/>
  <c r="BC226" i="2" s="1"/>
  <c r="AR227" i="2"/>
  <c r="AH227" i="2"/>
  <c r="AN233" i="2"/>
  <c r="BR233" i="2" s="1"/>
  <c r="BH233" i="2"/>
  <c r="AP235" i="2"/>
  <c r="AF235" i="2"/>
  <c r="AG240" i="2"/>
  <c r="BF240" i="2" s="1"/>
  <c r="W240" i="2"/>
  <c r="AB240" i="2" s="1"/>
  <c r="AV240" i="2" s="1"/>
  <c r="BH247" i="2"/>
  <c r="AN247" i="2"/>
  <c r="BR247" i="2" s="1"/>
  <c r="BE252" i="2"/>
  <c r="AK252" i="2"/>
  <c r="BO252" i="2" s="1"/>
  <c r="AQ153" i="2"/>
  <c r="AP173" i="2"/>
  <c r="AE176" i="2"/>
  <c r="AS183" i="2"/>
  <c r="AI192" i="2"/>
  <c r="W194" i="2"/>
  <c r="AB194" i="2" s="1"/>
  <c r="BA194" i="2" s="1"/>
  <c r="AG194" i="2"/>
  <c r="BF194" i="2" s="1"/>
  <c r="AF203" i="2"/>
  <c r="BE203" i="2" s="1"/>
  <c r="AR209" i="2"/>
  <c r="X209" i="2"/>
  <c r="AC209" i="2" s="1"/>
  <c r="BB209" i="2" s="1"/>
  <c r="AI227" i="2"/>
  <c r="BH227" i="2" s="1"/>
  <c r="Y227" i="2"/>
  <c r="AD227" i="2" s="1"/>
  <c r="AX227" i="2" s="1"/>
  <c r="AP233" i="2"/>
  <c r="AF234" i="2"/>
  <c r="W235" i="2"/>
  <c r="AB235" i="2" s="1"/>
  <c r="AV235" i="2" s="1"/>
  <c r="AQ235" i="2"/>
  <c r="AH240" i="2"/>
  <c r="X240" i="2"/>
  <c r="AC240" i="2" s="1"/>
  <c r="AW240" i="2" s="1"/>
  <c r="AE181" i="2"/>
  <c r="BD181" i="2" s="1"/>
  <c r="AP182" i="2"/>
  <c r="AM186" i="2"/>
  <c r="BL186" i="2" s="1"/>
  <c r="BG186" i="2"/>
  <c r="AL190" i="2"/>
  <c r="BK190" i="2" s="1"/>
  <c r="BF190" i="2"/>
  <c r="V191" i="2"/>
  <c r="AA191" i="2" s="1"/>
  <c r="AP191" i="2"/>
  <c r="AF191" i="2"/>
  <c r="AK191" i="2" s="1"/>
  <c r="AG196" i="2"/>
  <c r="AQ196" i="2"/>
  <c r="AO202" i="2"/>
  <c r="V211" i="2"/>
  <c r="AA211" i="2" s="1"/>
  <c r="AZ211" i="2" s="1"/>
  <c r="AF211" i="2"/>
  <c r="BE211" i="2" s="1"/>
  <c r="AI212" i="2"/>
  <c r="AS212" i="2"/>
  <c r="X227" i="2"/>
  <c r="AC227" i="2" s="1"/>
  <c r="BB227" i="2" s="1"/>
  <c r="Y230" i="2"/>
  <c r="AD230" i="2" s="1"/>
  <c r="AX230" i="2" s="1"/>
  <c r="U232" i="2"/>
  <c r="Z232" i="2" s="1"/>
  <c r="AY232" i="2" s="1"/>
  <c r="AE232" i="2"/>
  <c r="AO232" i="2"/>
  <c r="AQ237" i="2"/>
  <c r="AO242" i="2"/>
  <c r="AE242" i="2"/>
  <c r="U242" i="2"/>
  <c r="Z242" i="2" s="1"/>
  <c r="AY242" i="2" s="1"/>
  <c r="AI248" i="2"/>
  <c r="AQ182" i="2"/>
  <c r="Y185" i="2"/>
  <c r="AD185" i="2" s="1"/>
  <c r="AX185" i="2" s="1"/>
  <c r="AG187" i="2"/>
  <c r="W187" i="2"/>
  <c r="AB187" i="2" s="1"/>
  <c r="AV187" i="2" s="1"/>
  <c r="AR188" i="2"/>
  <c r="AR204" i="2"/>
  <c r="AE207" i="2"/>
  <c r="U207" i="2"/>
  <c r="Z207" i="2" s="1"/>
  <c r="AY207" i="2" s="1"/>
  <c r="Y212" i="2"/>
  <c r="AD212" i="2" s="1"/>
  <c r="BC212" i="2" s="1"/>
  <c r="AH216" i="2"/>
  <c r="AR216" i="2"/>
  <c r="AF218" i="2"/>
  <c r="AP218" i="2"/>
  <c r="AI230" i="2"/>
  <c r="AS231" i="2"/>
  <c r="AI231" i="2"/>
  <c r="AL241" i="2"/>
  <c r="BP241" i="2" s="1"/>
  <c r="BF241" i="2"/>
  <c r="AH187" i="2"/>
  <c r="X187" i="2"/>
  <c r="AC187" i="2" s="1"/>
  <c r="BB187" i="2" s="1"/>
  <c r="AS196" i="2"/>
  <c r="Y196" i="2"/>
  <c r="AD196" i="2" s="1"/>
  <c r="BC196" i="2" s="1"/>
  <c r="BE197" i="2"/>
  <c r="AK197" i="2"/>
  <c r="BJ197" i="2" s="1"/>
  <c r="AP205" i="2"/>
  <c r="V207" i="2"/>
  <c r="AA207" i="2" s="1"/>
  <c r="AU207" i="2" s="1"/>
  <c r="AF207" i="2"/>
  <c r="AH210" i="2"/>
  <c r="AR210" i="2"/>
  <c r="AH211" i="2"/>
  <c r="X211" i="2"/>
  <c r="AC211" i="2" s="1"/>
  <c r="BB211" i="2" s="1"/>
  <c r="AR211" i="2"/>
  <c r="AF214" i="2"/>
  <c r="BE214" i="2" s="1"/>
  <c r="AQ225" i="2"/>
  <c r="AG225" i="2"/>
  <c r="AL225" i="2" s="1"/>
  <c r="BP225" i="2" s="1"/>
  <c r="W225" i="2"/>
  <c r="AB225" i="2" s="1"/>
  <c r="BA225" i="2" s="1"/>
  <c r="AK233" i="2"/>
  <c r="BE233" i="2"/>
  <c r="X241" i="2"/>
  <c r="AC241" i="2" s="1"/>
  <c r="BB241" i="2" s="1"/>
  <c r="AH241" i="2"/>
  <c r="AM241" i="2" s="1"/>
  <c r="BQ241" i="2" s="1"/>
  <c r="AR241" i="2"/>
  <c r="U243" i="2"/>
  <c r="Z243" i="2" s="1"/>
  <c r="AT243" i="2" s="1"/>
  <c r="AE243" i="2"/>
  <c r="AO181" i="2"/>
  <c r="AO200" i="2"/>
  <c r="AE200" i="2"/>
  <c r="AQ213" i="2"/>
  <c r="W213" i="2"/>
  <c r="AB213" i="2" s="1"/>
  <c r="BE215" i="2"/>
  <c r="AK215" i="2"/>
  <c r="BJ215" i="2" s="1"/>
  <c r="X217" i="2"/>
  <c r="AC217" i="2" s="1"/>
  <c r="AW217" i="2" s="1"/>
  <c r="AR217" i="2"/>
  <c r="W221" i="2"/>
  <c r="AB221" i="2" s="1"/>
  <c r="AG221" i="2"/>
  <c r="AK224" i="2"/>
  <c r="BO224" i="2" s="1"/>
  <c r="AP230" i="2"/>
  <c r="AG233" i="2"/>
  <c r="W233" i="2"/>
  <c r="AB233" i="2" s="1"/>
  <c r="BA233" i="2" s="1"/>
  <c r="AJ317" i="2"/>
  <c r="BI317" i="2" s="1"/>
  <c r="BD317" i="2"/>
  <c r="AO174" i="2"/>
  <c r="AP181" i="2"/>
  <c r="U182" i="2"/>
  <c r="Z182" i="2" s="1"/>
  <c r="AT182" i="2" s="1"/>
  <c r="Y183" i="2"/>
  <c r="AD183" i="2" s="1"/>
  <c r="AX183" i="2" s="1"/>
  <c r="X186" i="2"/>
  <c r="AC186" i="2" s="1"/>
  <c r="AW186" i="2" s="1"/>
  <c r="Y187" i="2"/>
  <c r="AD187" i="2" s="1"/>
  <c r="BC187" i="2" s="1"/>
  <c r="Y190" i="2"/>
  <c r="AD190" i="2" s="1"/>
  <c r="BC190" i="2" s="1"/>
  <c r="AK206" i="2"/>
  <c r="BO206" i="2" s="1"/>
  <c r="BE206" i="2"/>
  <c r="AH209" i="2"/>
  <c r="V210" i="2"/>
  <c r="AA210" i="2" s="1"/>
  <c r="AU210" i="2" s="1"/>
  <c r="AP211" i="2"/>
  <c r="AQ214" i="2"/>
  <c r="BD219" i="2"/>
  <c r="AJ219" i="2"/>
  <c r="BI219" i="2" s="1"/>
  <c r="AM219" i="2"/>
  <c r="BQ219" i="2" s="1"/>
  <c r="Y225" i="2"/>
  <c r="AD225" i="2" s="1"/>
  <c r="BC225" i="2" s="1"/>
  <c r="AS225" i="2"/>
  <c r="AI225" i="2"/>
  <c r="AN225" i="2" s="1"/>
  <c r="BR225" i="2" s="1"/>
  <c r="Y237" i="2"/>
  <c r="AD237" i="2" s="1"/>
  <c r="BC237" i="2" s="1"/>
  <c r="AI237" i="2"/>
  <c r="AN237" i="2" s="1"/>
  <c r="BR237" i="2" s="1"/>
  <c r="AG135" i="2"/>
  <c r="AI138" i="2"/>
  <c r="BH138" i="2" s="1"/>
  <c r="AR143" i="2"/>
  <c r="AN150" i="2"/>
  <c r="BR150" i="2" s="1"/>
  <c r="AO154" i="2"/>
  <c r="AI160" i="2"/>
  <c r="AN162" i="2"/>
  <c r="BM162" i="2" s="1"/>
  <c r="AQ164" i="2"/>
  <c r="AF168" i="2"/>
  <c r="W175" i="2"/>
  <c r="AB175" i="2" s="1"/>
  <c r="BA175" i="2" s="1"/>
  <c r="AF177" i="2"/>
  <c r="AK177" i="2" s="1"/>
  <c r="AQ181" i="2"/>
  <c r="V182" i="2"/>
  <c r="AA182" i="2" s="1"/>
  <c r="AZ182" i="2" s="1"/>
  <c r="AF184" i="2"/>
  <c r="V184" i="2"/>
  <c r="AA184" i="2" s="1"/>
  <c r="AU184" i="2" s="1"/>
  <c r="AE187" i="2"/>
  <c r="AJ187" i="2" s="1"/>
  <c r="BN187" i="2" s="1"/>
  <c r="U188" i="2"/>
  <c r="Z188" i="2" s="1"/>
  <c r="AY188" i="2" s="1"/>
  <c r="AE189" i="2"/>
  <c r="U189" i="2"/>
  <c r="Z189" i="2" s="1"/>
  <c r="AY189" i="2" s="1"/>
  <c r="AS189" i="2"/>
  <c r="AH191" i="2"/>
  <c r="BG193" i="2"/>
  <c r="AQ195" i="2"/>
  <c r="W195" i="2"/>
  <c r="AB195" i="2" s="1"/>
  <c r="BA195" i="2" s="1"/>
  <c r="AM201" i="2"/>
  <c r="BQ201" i="2" s="1"/>
  <c r="BG201" i="2"/>
  <c r="AG206" i="2"/>
  <c r="Y207" i="2"/>
  <c r="AD207" i="2" s="1"/>
  <c r="BC207" i="2" s="1"/>
  <c r="AS207" i="2"/>
  <c r="AK209" i="2"/>
  <c r="BO209" i="2" s="1"/>
  <c r="X210" i="2"/>
  <c r="AC210" i="2" s="1"/>
  <c r="AW210" i="2" s="1"/>
  <c r="AG212" i="2"/>
  <c r="AP215" i="2"/>
  <c r="V218" i="2"/>
  <c r="AA218" i="2" s="1"/>
  <c r="AU218" i="2" s="1"/>
  <c r="AR219" i="2"/>
  <c r="AI221" i="2"/>
  <c r="Y221" i="2"/>
  <c r="AD221" i="2" s="1"/>
  <c r="BC221" i="2" s="1"/>
  <c r="AP224" i="2"/>
  <c r="AJ228" i="2"/>
  <c r="BI228" i="2" s="1"/>
  <c r="BD228" i="2"/>
  <c r="BF230" i="2"/>
  <c r="W232" i="2"/>
  <c r="AB232" i="2" s="1"/>
  <c r="AV232" i="2" s="1"/>
  <c r="U234" i="2"/>
  <c r="Z234" i="2" s="1"/>
  <c r="AY234" i="2" s="1"/>
  <c r="AO234" i="2"/>
  <c r="AE234" i="2"/>
  <c r="AQ240" i="2"/>
  <c r="AH243" i="2"/>
  <c r="X243" i="2"/>
  <c r="AC243" i="2" s="1"/>
  <c r="AW243" i="2" s="1"/>
  <c r="AR243" i="2"/>
  <c r="AG244" i="2"/>
  <c r="W244" i="2"/>
  <c r="AB244" i="2" s="1"/>
  <c r="AV244" i="2" s="1"/>
  <c r="AQ244" i="2"/>
  <c r="BF247" i="2"/>
  <c r="AL247" i="2"/>
  <c r="BK247" i="2" s="1"/>
  <c r="V252" i="2"/>
  <c r="AA252" i="2" s="1"/>
  <c r="AZ252" i="2" s="1"/>
  <c r="AP252" i="2"/>
  <c r="BG195" i="2"/>
  <c r="BH201" i="2"/>
  <c r="AN201" i="2"/>
  <c r="AO216" i="2"/>
  <c r="AE220" i="2"/>
  <c r="V221" i="2"/>
  <c r="AA221" i="2" s="1"/>
  <c r="AU221" i="2" s="1"/>
  <c r="AE230" i="2"/>
  <c r="U230" i="2"/>
  <c r="Z230" i="2" s="1"/>
  <c r="AT230" i="2" s="1"/>
  <c r="V233" i="2"/>
  <c r="AA233" i="2" s="1"/>
  <c r="AU233" i="2" s="1"/>
  <c r="BD235" i="2"/>
  <c r="AQ250" i="2"/>
  <c r="AG250" i="2"/>
  <c r="W250" i="2"/>
  <c r="AB250" i="2" s="1"/>
  <c r="AV250" i="2" s="1"/>
  <c r="AH184" i="2"/>
  <c r="X184" i="2"/>
  <c r="AC184" i="2" s="1"/>
  <c r="AW184" i="2" s="1"/>
  <c r="AQ189" i="2"/>
  <c r="W189" i="2"/>
  <c r="AB189" i="2" s="1"/>
  <c r="AV189" i="2" s="1"/>
  <c r="AG193" i="2"/>
  <c r="W193" i="2"/>
  <c r="AB193" i="2" s="1"/>
  <c r="Y195" i="2"/>
  <c r="AD195" i="2" s="1"/>
  <c r="BC195" i="2" s="1"/>
  <c r="AI195" i="2"/>
  <c r="AS195" i="2"/>
  <c r="AJ196" i="2"/>
  <c r="BI196" i="2" s="1"/>
  <c r="AG213" i="2"/>
  <c r="AL214" i="2"/>
  <c r="BP214" i="2" s="1"/>
  <c r="BF214" i="2"/>
  <c r="AO227" i="2"/>
  <c r="U227" i="2"/>
  <c r="Z227" i="2" s="1"/>
  <c r="U229" i="2"/>
  <c r="Z229" i="2" s="1"/>
  <c r="AY229" i="2" s="1"/>
  <c r="W238" i="2"/>
  <c r="AB238" i="2" s="1"/>
  <c r="BA238" i="2" s="1"/>
  <c r="AG238" i="2"/>
  <c r="AL238" i="2" s="1"/>
  <c r="BP238" i="2" s="1"/>
  <c r="AJ253" i="2"/>
  <c r="BN253" i="2" s="1"/>
  <c r="BD253" i="2"/>
  <c r="AR125" i="2"/>
  <c r="AH147" i="2"/>
  <c r="AF149" i="2"/>
  <c r="BE149" i="2" s="1"/>
  <c r="BH154" i="2"/>
  <c r="Y159" i="2"/>
  <c r="AD159" i="2" s="1"/>
  <c r="BC159" i="2" s="1"/>
  <c r="W161" i="2"/>
  <c r="AB161" i="2" s="1"/>
  <c r="BA161" i="2" s="1"/>
  <c r="AS162" i="2"/>
  <c r="AR179" i="2"/>
  <c r="AR191" i="2"/>
  <c r="AP197" i="2"/>
  <c r="BG198" i="2"/>
  <c r="AM198" i="2"/>
  <c r="BQ198" i="2" s="1"/>
  <c r="Y199" i="2"/>
  <c r="AD199" i="2" s="1"/>
  <c r="AX199" i="2" s="1"/>
  <c r="U200" i="2"/>
  <c r="Z200" i="2" s="1"/>
  <c r="AY200" i="2" s="1"/>
  <c r="AF201" i="2"/>
  <c r="V201" i="2"/>
  <c r="AA201" i="2" s="1"/>
  <c r="AZ201" i="2" s="1"/>
  <c r="X203" i="2"/>
  <c r="AC203" i="2" s="1"/>
  <c r="BB203" i="2" s="1"/>
  <c r="AR203" i="2"/>
  <c r="AQ206" i="2"/>
  <c r="AF208" i="2"/>
  <c r="V208" i="2"/>
  <c r="AA208" i="2" s="1"/>
  <c r="AU208" i="2" s="1"/>
  <c r="AO212" i="2"/>
  <c r="U212" i="2"/>
  <c r="Z212" i="2" s="1"/>
  <c r="AY212" i="2" s="1"/>
  <c r="AE212" i="2"/>
  <c r="AJ212" i="2" s="1"/>
  <c r="BN212" i="2" s="1"/>
  <c r="AP212" i="2"/>
  <c r="AH213" i="2"/>
  <c r="AO215" i="2"/>
  <c r="AE215" i="2"/>
  <c r="AF221" i="2"/>
  <c r="W224" i="2"/>
  <c r="AB224" i="2" s="1"/>
  <c r="BA224" i="2" s="1"/>
  <c r="AG224" i="2"/>
  <c r="AL226" i="2"/>
  <c r="BP226" i="2" s="1"/>
  <c r="BF226" i="2"/>
  <c r="AQ232" i="2"/>
  <c r="AG237" i="2"/>
  <c r="AO240" i="2"/>
  <c r="AE240" i="2"/>
  <c r="BD240" i="2" s="1"/>
  <c r="AI242" i="2"/>
  <c r="AE245" i="2"/>
  <c r="AO245" i="2"/>
  <c r="AP253" i="2"/>
  <c r="AF253" i="2"/>
  <c r="BF255" i="2"/>
  <c r="AL255" i="2"/>
  <c r="BP255" i="2" s="1"/>
  <c r="Y128" i="2"/>
  <c r="AD128" i="2" s="1"/>
  <c r="AX128" i="2" s="1"/>
  <c r="AF134" i="2"/>
  <c r="BF160" i="2"/>
  <c r="BH164" i="2"/>
  <c r="AH165" i="2"/>
  <c r="AM173" i="2"/>
  <c r="BL173" i="2" s="1"/>
  <c r="AR177" i="2"/>
  <c r="AF183" i="2"/>
  <c r="AP183" i="2"/>
  <c r="AQ194" i="2"/>
  <c r="AR197" i="2"/>
  <c r="AP198" i="2"/>
  <c r="AS201" i="2"/>
  <c r="AE202" i="2"/>
  <c r="AJ202" i="2" s="1"/>
  <c r="BN202" i="2" s="1"/>
  <c r="AG208" i="2"/>
  <c r="AQ208" i="2"/>
  <c r="AO213" i="2"/>
  <c r="U219" i="2"/>
  <c r="Z219" i="2" s="1"/>
  <c r="AY219" i="2" s="1"/>
  <c r="AF228" i="2"/>
  <c r="AP228" i="2"/>
  <c r="Y244" i="2"/>
  <c r="AD244" i="2" s="1"/>
  <c r="BC244" i="2" s="1"/>
  <c r="Y248" i="2"/>
  <c r="AD248" i="2" s="1"/>
  <c r="AO260" i="2"/>
  <c r="AE260" i="2"/>
  <c r="U260" i="2"/>
  <c r="Z260" i="2" s="1"/>
  <c r="AT260" i="2" s="1"/>
  <c r="AR267" i="2"/>
  <c r="AH267" i="2"/>
  <c r="AF281" i="2"/>
  <c r="AP281" i="2"/>
  <c r="AR291" i="2"/>
  <c r="X291" i="2"/>
  <c r="AC291" i="2" s="1"/>
  <c r="AH294" i="2"/>
  <c r="X294" i="2"/>
  <c r="AC294" i="2" s="1"/>
  <c r="BB294" i="2" s="1"/>
  <c r="AF298" i="2"/>
  <c r="V298" i="2"/>
  <c r="AA298" i="2" s="1"/>
  <c r="AU298" i="2" s="1"/>
  <c r="AS316" i="2"/>
  <c r="AI316" i="2"/>
  <c r="AG323" i="2"/>
  <c r="W323" i="2"/>
  <c r="AB323" i="2" s="1"/>
  <c r="AE330" i="2"/>
  <c r="AO330" i="2"/>
  <c r="U330" i="2"/>
  <c r="Z330" i="2" s="1"/>
  <c r="Y193" i="2"/>
  <c r="AD193" i="2" s="1"/>
  <c r="BC193" i="2" s="1"/>
  <c r="AN200" i="2"/>
  <c r="BM200" i="2" s="1"/>
  <c r="W202" i="2"/>
  <c r="AB202" i="2" s="1"/>
  <c r="BA202" i="2" s="1"/>
  <c r="AF204" i="2"/>
  <c r="AK204" i="2" s="1"/>
  <c r="AQ241" i="2"/>
  <c r="AE249" i="2"/>
  <c r="BD250" i="2"/>
  <c r="AH253" i="2"/>
  <c r="AO258" i="2"/>
  <c r="V260" i="2"/>
  <c r="AA260" i="2" s="1"/>
  <c r="AZ260" i="2" s="1"/>
  <c r="AP260" i="2"/>
  <c r="AI261" i="2"/>
  <c r="AS261" i="2"/>
  <c r="AP265" i="2"/>
  <c r="AF266" i="2"/>
  <c r="W280" i="2"/>
  <c r="AB280" i="2" s="1"/>
  <c r="AV280" i="2" s="1"/>
  <c r="W281" i="2"/>
  <c r="AB281" i="2" s="1"/>
  <c r="BA281" i="2" s="1"/>
  <c r="AG281" i="2"/>
  <c r="AL281" i="2" s="1"/>
  <c r="BP281" i="2" s="1"/>
  <c r="BG282" i="2"/>
  <c r="X285" i="2"/>
  <c r="AC285" i="2" s="1"/>
  <c r="AW285" i="2" s="1"/>
  <c r="AH286" i="2"/>
  <c r="AR286" i="2"/>
  <c r="Y294" i="2"/>
  <c r="AD294" i="2" s="1"/>
  <c r="BC294" i="2" s="1"/>
  <c r="AI294" i="2"/>
  <c r="AN294" i="2" s="1"/>
  <c r="BR294" i="2" s="1"/>
  <c r="AG298" i="2"/>
  <c r="W298" i="2"/>
  <c r="AB298" i="2" s="1"/>
  <c r="AV298" i="2" s="1"/>
  <c r="AQ298" i="2"/>
  <c r="AF299" i="2"/>
  <c r="V299" i="2"/>
  <c r="AA299" i="2" s="1"/>
  <c r="AJ303" i="2"/>
  <c r="BD303" i="2"/>
  <c r="AO304" i="2"/>
  <c r="BD305" i="2"/>
  <c r="AJ305" i="2"/>
  <c r="BI305" i="2" s="1"/>
  <c r="AQ306" i="2"/>
  <c r="AG306" i="2"/>
  <c r="BF306" i="2" s="1"/>
  <c r="W306" i="2"/>
  <c r="AB306" i="2" s="1"/>
  <c r="BA306" i="2" s="1"/>
  <c r="AM309" i="2"/>
  <c r="BQ309" i="2" s="1"/>
  <c r="BE310" i="2"/>
  <c r="AK310" i="2"/>
  <c r="BO310" i="2" s="1"/>
  <c r="AE319" i="2"/>
  <c r="U319" i="2"/>
  <c r="Z319" i="2" s="1"/>
  <c r="AT319" i="2" s="1"/>
  <c r="AL321" i="2"/>
  <c r="BP321" i="2" s="1"/>
  <c r="BF321" i="2"/>
  <c r="BG344" i="2"/>
  <c r="AM344" i="2"/>
  <c r="BQ344" i="2" s="1"/>
  <c r="AF249" i="2"/>
  <c r="W260" i="2"/>
  <c r="AB260" i="2" s="1"/>
  <c r="AQ260" i="2"/>
  <c r="AR260" i="2"/>
  <c r="U261" i="2"/>
  <c r="Z261" i="2" s="1"/>
  <c r="AY261" i="2" s="1"/>
  <c r="AO274" i="2"/>
  <c r="AF277" i="2"/>
  <c r="BE277" i="2" s="1"/>
  <c r="AP277" i="2"/>
  <c r="AO278" i="2"/>
  <c r="U278" i="2"/>
  <c r="Z278" i="2" s="1"/>
  <c r="AT278" i="2" s="1"/>
  <c r="AP288" i="2"/>
  <c r="AP296" i="2"/>
  <c r="W299" i="2"/>
  <c r="AB299" i="2" s="1"/>
  <c r="BA299" i="2" s="1"/>
  <c r="AG299" i="2"/>
  <c r="AE300" i="2"/>
  <c r="U300" i="2"/>
  <c r="Z300" i="2" s="1"/>
  <c r="AY300" i="2" s="1"/>
  <c r="AO300" i="2"/>
  <c r="U302" i="2"/>
  <c r="Z302" i="2" s="1"/>
  <c r="AT302" i="2" s="1"/>
  <c r="AP303" i="2"/>
  <c r="AF303" i="2"/>
  <c r="AN309" i="2"/>
  <c r="BR309" i="2" s="1"/>
  <c r="AJ310" i="2"/>
  <c r="BN310" i="2" s="1"/>
  <c r="Y316" i="2"/>
  <c r="AD316" i="2" s="1"/>
  <c r="BC316" i="2" s="1"/>
  <c r="AS322" i="2"/>
  <c r="AI322" i="2"/>
  <c r="AP333" i="2"/>
  <c r="AF333" i="2"/>
  <c r="BE333" i="2" s="1"/>
  <c r="V333" i="2"/>
  <c r="AA333" i="2" s="1"/>
  <c r="AZ333" i="2" s="1"/>
  <c r="BH344" i="2"/>
  <c r="AN344" i="2"/>
  <c r="BR344" i="2" s="1"/>
  <c r="U255" i="2"/>
  <c r="Z255" i="2" s="1"/>
  <c r="AT255" i="2" s="1"/>
  <c r="AO255" i="2"/>
  <c r="U262" i="2"/>
  <c r="Z262" i="2" s="1"/>
  <c r="AY262" i="2" s="1"/>
  <c r="AO262" i="2"/>
  <c r="AP266" i="2"/>
  <c r="X267" i="2"/>
  <c r="AC267" i="2" s="1"/>
  <c r="AW267" i="2" s="1"/>
  <c r="AJ270" i="2"/>
  <c r="BN270" i="2" s="1"/>
  <c r="AI272" i="2"/>
  <c r="AS272" i="2"/>
  <c r="AG277" i="2"/>
  <c r="AQ277" i="2"/>
  <c r="W277" i="2"/>
  <c r="AB277" i="2" s="1"/>
  <c r="AV277" i="2" s="1"/>
  <c r="AF297" i="2"/>
  <c r="U315" i="2"/>
  <c r="Z315" i="2" s="1"/>
  <c r="AY315" i="2" s="1"/>
  <c r="AE315" i="2"/>
  <c r="BD315" i="2" s="1"/>
  <c r="AG320" i="2"/>
  <c r="AQ320" i="2"/>
  <c r="W329" i="2"/>
  <c r="AB329" i="2" s="1"/>
  <c r="BA329" i="2" s="1"/>
  <c r="AE332" i="2"/>
  <c r="AJ332" i="2" s="1"/>
  <c r="BN332" i="2" s="1"/>
  <c r="U332" i="2"/>
  <c r="Z332" i="2" s="1"/>
  <c r="AT332" i="2" s="1"/>
  <c r="AO332" i="2"/>
  <c r="AS194" i="2"/>
  <c r="X206" i="2"/>
  <c r="AC206" i="2" s="1"/>
  <c r="BB206" i="2" s="1"/>
  <c r="U218" i="2"/>
  <c r="Z218" i="2" s="1"/>
  <c r="AY218" i="2" s="1"/>
  <c r="AO222" i="2"/>
  <c r="X223" i="2"/>
  <c r="AC223" i="2" s="1"/>
  <c r="AW223" i="2" s="1"/>
  <c r="AO225" i="2"/>
  <c r="AQ230" i="2"/>
  <c r="AN238" i="2"/>
  <c r="BR238" i="2" s="1"/>
  <c r="Y239" i="2"/>
  <c r="AD239" i="2" s="1"/>
  <c r="BC239" i="2" s="1"/>
  <c r="AH251" i="2"/>
  <c r="AR255" i="2"/>
  <c r="AS268" i="2"/>
  <c r="Y268" i="2"/>
  <c r="AD268" i="2" s="1"/>
  <c r="AX268" i="2" s="1"/>
  <c r="AO270" i="2"/>
  <c r="X277" i="2"/>
  <c r="AC277" i="2" s="1"/>
  <c r="AH277" i="2"/>
  <c r="AM277" i="2" s="1"/>
  <c r="BQ277" i="2" s="1"/>
  <c r="BG279" i="2"/>
  <c r="V281" i="2"/>
  <c r="AA281" i="2" s="1"/>
  <c r="AU281" i="2" s="1"/>
  <c r="AF284" i="2"/>
  <c r="V284" i="2"/>
  <c r="AA284" i="2" s="1"/>
  <c r="AU284" i="2" s="1"/>
  <c r="AP284" i="2"/>
  <c r="AH285" i="2"/>
  <c r="BG285" i="2" s="1"/>
  <c r="AI287" i="2"/>
  <c r="Y287" i="2"/>
  <c r="AD287" i="2" s="1"/>
  <c r="BC287" i="2" s="1"/>
  <c r="AH291" i="2"/>
  <c r="AO292" i="2"/>
  <c r="X298" i="2"/>
  <c r="AC298" i="2" s="1"/>
  <c r="BB298" i="2" s="1"/>
  <c r="X312" i="2"/>
  <c r="AC312" i="2" s="1"/>
  <c r="AW312" i="2" s="1"/>
  <c r="BG314" i="2"/>
  <c r="AM314" i="2"/>
  <c r="BQ314" i="2" s="1"/>
  <c r="AQ323" i="2"/>
  <c r="Y330" i="2"/>
  <c r="AD330" i="2" s="1"/>
  <c r="BC330" i="2" s="1"/>
  <c r="AS330" i="2"/>
  <c r="W337" i="2"/>
  <c r="AB337" i="2" s="1"/>
  <c r="BA337" i="2" s="1"/>
  <c r="AQ337" i="2"/>
  <c r="AG337" i="2"/>
  <c r="AL337" i="2" s="1"/>
  <c r="BK337" i="2" s="1"/>
  <c r="AO249" i="2"/>
  <c r="AM252" i="2"/>
  <c r="BL252" i="2" s="1"/>
  <c r="BG252" i="2"/>
  <c r="BG255" i="2"/>
  <c r="AH258" i="2"/>
  <c r="AR258" i="2"/>
  <c r="AO296" i="2"/>
  <c r="U296" i="2"/>
  <c r="Z296" i="2" s="1"/>
  <c r="AY296" i="2" s="1"/>
  <c r="AE302" i="2"/>
  <c r="BE311" i="2"/>
  <c r="AH312" i="2"/>
  <c r="AI320" i="2"/>
  <c r="Y320" i="2"/>
  <c r="AD320" i="2" s="1"/>
  <c r="BC320" i="2" s="1"/>
  <c r="AM328" i="2"/>
  <c r="BQ328" i="2" s="1"/>
  <c r="AG334" i="2"/>
  <c r="AL334" i="2" s="1"/>
  <c r="BP334" i="2" s="1"/>
  <c r="W334" i="2"/>
  <c r="AB334" i="2" s="1"/>
  <c r="AV334" i="2" s="1"/>
  <c r="AQ334" i="2"/>
  <c r="AP249" i="2"/>
  <c r="AH262" i="2"/>
  <c r="X262" i="2"/>
  <c r="AC262" i="2" s="1"/>
  <c r="AW262" i="2" s="1"/>
  <c r="AK265" i="2"/>
  <c r="BJ265" i="2" s="1"/>
  <c r="BE265" i="2"/>
  <c r="AH284" i="2"/>
  <c r="X284" i="2"/>
  <c r="AC284" i="2" s="1"/>
  <c r="BB284" i="2" s="1"/>
  <c r="AE285" i="2"/>
  <c r="AO285" i="2"/>
  <c r="AQ288" i="2"/>
  <c r="AG288" i="2"/>
  <c r="AL288" i="2" s="1"/>
  <c r="BP288" i="2" s="1"/>
  <c r="W288" i="2"/>
  <c r="AB288" i="2" s="1"/>
  <c r="BA288" i="2" s="1"/>
  <c r="BE302" i="2"/>
  <c r="AK302" i="2"/>
  <c r="BO302" i="2" s="1"/>
  <c r="AI319" i="2"/>
  <c r="AG326" i="2"/>
  <c r="AQ326" i="2"/>
  <c r="AI239" i="2"/>
  <c r="AS240" i="2"/>
  <c r="AF246" i="2"/>
  <c r="AQ249" i="2"/>
  <c r="AQ251" i="2"/>
  <c r="U252" i="2"/>
  <c r="Z252" i="2" s="1"/>
  <c r="U253" i="2"/>
  <c r="Z253" i="2" s="1"/>
  <c r="AY253" i="2" s="1"/>
  <c r="AE254" i="2"/>
  <c r="BD254" i="2" s="1"/>
  <c r="U258" i="2"/>
  <c r="Z258" i="2" s="1"/>
  <c r="AJ261" i="2"/>
  <c r="BI261" i="2" s="1"/>
  <c r="AS262" i="2"/>
  <c r="Y262" i="2"/>
  <c r="AD262" i="2" s="1"/>
  <c r="BC262" i="2" s="1"/>
  <c r="U263" i="2"/>
  <c r="Z263" i="2" s="1"/>
  <c r="AY263" i="2" s="1"/>
  <c r="V269" i="2"/>
  <c r="AA269" i="2" s="1"/>
  <c r="AU269" i="2" s="1"/>
  <c r="AF270" i="2"/>
  <c r="V270" i="2"/>
  <c r="AA270" i="2" s="1"/>
  <c r="AU270" i="2" s="1"/>
  <c r="AO275" i="2"/>
  <c r="AE275" i="2"/>
  <c r="U275" i="2"/>
  <c r="Z275" i="2" s="1"/>
  <c r="AY275" i="2" s="1"/>
  <c r="AM276" i="2"/>
  <c r="BQ276" i="2" s="1"/>
  <c r="AQ281" i="2"/>
  <c r="AR294" i="2"/>
  <c r="AR298" i="2"/>
  <c r="V303" i="2"/>
  <c r="AA303" i="2" s="1"/>
  <c r="AZ303" i="2" s="1"/>
  <c r="AH307" i="2"/>
  <c r="X307" i="2"/>
  <c r="AC307" i="2" s="1"/>
  <c r="BB307" i="2" s="1"/>
  <c r="X308" i="2"/>
  <c r="AC308" i="2" s="1"/>
  <c r="AW308" i="2" s="1"/>
  <c r="V311" i="2"/>
  <c r="AA311" i="2" s="1"/>
  <c r="AU311" i="2" s="1"/>
  <c r="AP311" i="2"/>
  <c r="AO319" i="2"/>
  <c r="W320" i="2"/>
  <c r="AB320" i="2" s="1"/>
  <c r="AV320" i="2" s="1"/>
  <c r="AR321" i="2"/>
  <c r="AH321" i="2"/>
  <c r="AL324" i="2"/>
  <c r="BP324" i="2" s="1"/>
  <c r="BF324" i="2"/>
  <c r="AI332" i="2"/>
  <c r="AS332" i="2"/>
  <c r="BF341" i="2"/>
  <c r="AL341" i="2"/>
  <c r="BP341" i="2" s="1"/>
  <c r="AF263" i="2"/>
  <c r="AH264" i="2"/>
  <c r="AR264" i="2"/>
  <c r="AQ270" i="2"/>
  <c r="AG270" i="2"/>
  <c r="W270" i="2"/>
  <c r="AB270" i="2" s="1"/>
  <c r="BA270" i="2" s="1"/>
  <c r="AF275" i="2"/>
  <c r="V275" i="2"/>
  <c r="AA275" i="2" s="1"/>
  <c r="AU275" i="2" s="1"/>
  <c r="AH283" i="2"/>
  <c r="X283" i="2"/>
  <c r="AC283" i="2" s="1"/>
  <c r="AW283" i="2" s="1"/>
  <c r="AH301" i="2"/>
  <c r="AR301" i="2"/>
  <c r="AH304" i="2"/>
  <c r="X304" i="2"/>
  <c r="AC304" i="2" s="1"/>
  <c r="AW304" i="2" s="1"/>
  <c r="AR304" i="2"/>
  <c r="AH305" i="2"/>
  <c r="AR305" i="2"/>
  <c r="AS307" i="2"/>
  <c r="Y307" i="2"/>
  <c r="AD307" i="2" s="1"/>
  <c r="BC307" i="2" s="1"/>
  <c r="AK314" i="2"/>
  <c r="BO314" i="2" s="1"/>
  <c r="BE314" i="2"/>
  <c r="AI326" i="2"/>
  <c r="AN326" i="2" s="1"/>
  <c r="Y326" i="2"/>
  <c r="AD326" i="2" s="1"/>
  <c r="BD376" i="2"/>
  <c r="AJ376" i="2"/>
  <c r="BN376" i="2" s="1"/>
  <c r="AI236" i="2"/>
  <c r="AG245" i="2"/>
  <c r="AL245" i="2" s="1"/>
  <c r="BP245" i="2" s="1"/>
  <c r="AP248" i="2"/>
  <c r="AN254" i="2"/>
  <c r="BR254" i="2" s="1"/>
  <c r="X255" i="2"/>
  <c r="AC255" i="2" s="1"/>
  <c r="BB255" i="2" s="1"/>
  <c r="AE256" i="2"/>
  <c r="U256" i="2"/>
  <c r="Z256" i="2" s="1"/>
  <c r="AT256" i="2" s="1"/>
  <c r="BF256" i="2"/>
  <c r="X258" i="2"/>
  <c r="AC258" i="2" s="1"/>
  <c r="AW258" i="2" s="1"/>
  <c r="AL260" i="2"/>
  <c r="BP260" i="2" s="1"/>
  <c r="BF260" i="2"/>
  <c r="AE262" i="2"/>
  <c r="AJ262" i="2" s="1"/>
  <c r="BI262" i="2" s="1"/>
  <c r="AJ263" i="2"/>
  <c r="BI263" i="2" s="1"/>
  <c r="AI265" i="2"/>
  <c r="AS265" i="2"/>
  <c r="Y265" i="2"/>
  <c r="AD265" i="2" s="1"/>
  <c r="AX265" i="2" s="1"/>
  <c r="AJ267" i="2"/>
  <c r="BI267" i="2" s="1"/>
  <c r="BD267" i="2"/>
  <c r="AO268" i="2"/>
  <c r="AS274" i="2"/>
  <c r="AI274" i="2"/>
  <c r="Y279" i="2"/>
  <c r="AD279" i="2" s="1"/>
  <c r="AS279" i="2"/>
  <c r="AS283" i="2"/>
  <c r="Y283" i="2"/>
  <c r="AD283" i="2" s="1"/>
  <c r="BC283" i="2" s="1"/>
  <c r="V288" i="2"/>
  <c r="AA288" i="2" s="1"/>
  <c r="AZ288" i="2" s="1"/>
  <c r="BE294" i="2"/>
  <c r="AS304" i="2"/>
  <c r="Y304" i="2"/>
  <c r="AD304" i="2" s="1"/>
  <c r="AX304" i="2" s="1"/>
  <c r="AI305" i="2"/>
  <c r="Y305" i="2"/>
  <c r="AD305" i="2" s="1"/>
  <c r="BC305" i="2" s="1"/>
  <c r="BE308" i="2"/>
  <c r="AK308" i="2"/>
  <c r="BO308" i="2" s="1"/>
  <c r="AH311" i="2"/>
  <c r="X311" i="2"/>
  <c r="AC311" i="2" s="1"/>
  <c r="AW311" i="2" s="1"/>
  <c r="AS319" i="2"/>
  <c r="AE190" i="2"/>
  <c r="BD190" i="2" s="1"/>
  <c r="AO196" i="2"/>
  <c r="AH206" i="2"/>
  <c r="AI219" i="2"/>
  <c r="AP242" i="2"/>
  <c r="BD246" i="2"/>
  <c r="AE247" i="2"/>
  <c r="BH251" i="2"/>
  <c r="AE255" i="2"/>
  <c r="AP256" i="2"/>
  <c r="AF256" i="2"/>
  <c r="AQ257" i="2"/>
  <c r="AH259" i="2"/>
  <c r="X259" i="2"/>
  <c r="AC259" i="2" s="1"/>
  <c r="BB259" i="2" s="1"/>
  <c r="AH260" i="2"/>
  <c r="BG261" i="2"/>
  <c r="AR262" i="2"/>
  <c r="AO263" i="2"/>
  <c r="V265" i="2"/>
  <c r="AA265" i="2" s="1"/>
  <c r="AZ265" i="2" s="1"/>
  <c r="U266" i="2"/>
  <c r="Z266" i="2" s="1"/>
  <c r="AY266" i="2" s="1"/>
  <c r="BF280" i="2"/>
  <c r="AL280" i="2"/>
  <c r="BK280" i="2" s="1"/>
  <c r="AR283" i="2"/>
  <c r="AR289" i="2"/>
  <c r="AH289" i="2"/>
  <c r="AM289" i="2" s="1"/>
  <c r="X289" i="2"/>
  <c r="AC289" i="2" s="1"/>
  <c r="AW289" i="2" s="1"/>
  <c r="AI290" i="2"/>
  <c r="Y290" i="2"/>
  <c r="AD290" i="2" s="1"/>
  <c r="AX290" i="2" s="1"/>
  <c r="AS290" i="2"/>
  <c r="AF291" i="2"/>
  <c r="AK291" i="2" s="1"/>
  <c r="BJ291" i="2" s="1"/>
  <c r="AP291" i="2"/>
  <c r="AF292" i="2"/>
  <c r="AP292" i="2"/>
  <c r="V296" i="2"/>
  <c r="AA296" i="2" s="1"/>
  <c r="AU296" i="2" s="1"/>
  <c r="AQ299" i="2"/>
  <c r="AM300" i="2"/>
  <c r="BL300" i="2" s="1"/>
  <c r="X305" i="2"/>
  <c r="AC305" i="2" s="1"/>
  <c r="AW305" i="2" s="1"/>
  <c r="BF308" i="2"/>
  <c r="AL308" i="2"/>
  <c r="BP308" i="2" s="1"/>
  <c r="AS320" i="2"/>
  <c r="AO322" i="2"/>
  <c r="AE322" i="2"/>
  <c r="BD322" i="2" s="1"/>
  <c r="U322" i="2"/>
  <c r="Z322" i="2" s="1"/>
  <c r="AT322" i="2" s="1"/>
  <c r="W326" i="2"/>
  <c r="AB326" i="2" s="1"/>
  <c r="AV326" i="2" s="1"/>
  <c r="AN333" i="2"/>
  <c r="BR333" i="2" s="1"/>
  <c r="AQ188" i="2"/>
  <c r="AO190" i="2"/>
  <c r="AE214" i="2"/>
  <c r="AG218" i="2"/>
  <c r="AL218" i="2" s="1"/>
  <c r="BP218" i="2" s="1"/>
  <c r="AE224" i="2"/>
  <c r="BD224" i="2" s="1"/>
  <c r="AO226" i="2"/>
  <c r="X237" i="2"/>
  <c r="AC237" i="2" s="1"/>
  <c r="BB237" i="2" s="1"/>
  <c r="BG237" i="2"/>
  <c r="Y240" i="2"/>
  <c r="AD240" i="2" s="1"/>
  <c r="BC240" i="2" s="1"/>
  <c r="X251" i="2"/>
  <c r="AC251" i="2" s="1"/>
  <c r="AW251" i="2" s="1"/>
  <c r="BE254" i="2"/>
  <c r="AK254" i="2"/>
  <c r="BJ254" i="2" s="1"/>
  <c r="AP263" i="2"/>
  <c r="X264" i="2"/>
  <c r="AC264" i="2" s="1"/>
  <c r="AW264" i="2" s="1"/>
  <c r="X265" i="2"/>
  <c r="AC265" i="2" s="1"/>
  <c r="AW265" i="2" s="1"/>
  <c r="U270" i="2"/>
  <c r="Z270" i="2" s="1"/>
  <c r="AT270" i="2" s="1"/>
  <c r="Y274" i="2"/>
  <c r="AD274" i="2" s="1"/>
  <c r="BC274" i="2" s="1"/>
  <c r="W279" i="2"/>
  <c r="AB279" i="2" s="1"/>
  <c r="AV279" i="2" s="1"/>
  <c r="AH280" i="2"/>
  <c r="AM280" i="2" s="1"/>
  <c r="BQ280" i="2" s="1"/>
  <c r="X280" i="2"/>
  <c r="AC280" i="2" s="1"/>
  <c r="BB280" i="2" s="1"/>
  <c r="AQ284" i="2"/>
  <c r="U285" i="2"/>
  <c r="Z285" i="2" s="1"/>
  <c r="AY285" i="2" s="1"/>
  <c r="AS287" i="2"/>
  <c r="AR293" i="2"/>
  <c r="AH293" i="2"/>
  <c r="AE304" i="2"/>
  <c r="BD304" i="2" s="1"/>
  <c r="BE320" i="2"/>
  <c r="X321" i="2"/>
  <c r="AC321" i="2" s="1"/>
  <c r="AW321" i="2" s="1"/>
  <c r="X324" i="2"/>
  <c r="AC324" i="2" s="1"/>
  <c r="AH324" i="2"/>
  <c r="AM324" i="2" s="1"/>
  <c r="BL324" i="2" s="1"/>
  <c r="AQ325" i="2"/>
  <c r="AP340" i="2"/>
  <c r="BD341" i="2"/>
  <c r="X347" i="2"/>
  <c r="AC347" i="2" s="1"/>
  <c r="BB347" i="2" s="1"/>
  <c r="AH355" i="2"/>
  <c r="AR355" i="2"/>
  <c r="AS374" i="2"/>
  <c r="AI374" i="2"/>
  <c r="Y374" i="2"/>
  <c r="AD374" i="2" s="1"/>
  <c r="BC374" i="2" s="1"/>
  <c r="X386" i="2"/>
  <c r="AC386" i="2" s="1"/>
  <c r="BB386" i="2" s="1"/>
  <c r="AR386" i="2"/>
  <c r="AH386" i="2"/>
  <c r="BG386" i="2" s="1"/>
  <c r="AJ391" i="2"/>
  <c r="BN391" i="2" s="1"/>
  <c r="AJ395" i="2"/>
  <c r="BN395" i="2" s="1"/>
  <c r="BD395" i="2"/>
  <c r="AN443" i="2"/>
  <c r="BM443" i="2" s="1"/>
  <c r="BH443" i="2"/>
  <c r="AR287" i="2"/>
  <c r="BE305" i="2"/>
  <c r="AE307" i="2"/>
  <c r="Y308" i="2"/>
  <c r="AD308" i="2" s="1"/>
  <c r="BC308" i="2" s="1"/>
  <c r="V310" i="2"/>
  <c r="AA310" i="2" s="1"/>
  <c r="AU310" i="2" s="1"/>
  <c r="W318" i="2"/>
  <c r="AB318" i="2" s="1"/>
  <c r="BA318" i="2" s="1"/>
  <c r="AM329" i="2"/>
  <c r="AP337" i="2"/>
  <c r="W339" i="2"/>
  <c r="AB339" i="2" s="1"/>
  <c r="BA339" i="2" s="1"/>
  <c r="AQ340" i="2"/>
  <c r="U341" i="2"/>
  <c r="Z341" i="2" s="1"/>
  <c r="AY341" i="2" s="1"/>
  <c r="AH342" i="2"/>
  <c r="V343" i="2"/>
  <c r="AA343" i="2" s="1"/>
  <c r="AZ343" i="2" s="1"/>
  <c r="V352" i="2"/>
  <c r="AA352" i="2" s="1"/>
  <c r="AP352" i="2"/>
  <c r="AO358" i="2"/>
  <c r="V362" i="2"/>
  <c r="AA362" i="2" s="1"/>
  <c r="AU362" i="2" s="1"/>
  <c r="AQ376" i="2"/>
  <c r="W376" i="2"/>
  <c r="AB376" i="2" s="1"/>
  <c r="BA376" i="2" s="1"/>
  <c r="W380" i="2"/>
  <c r="AB380" i="2" s="1"/>
  <c r="AV380" i="2" s="1"/>
  <c r="AQ380" i="2"/>
  <c r="V381" i="2"/>
  <c r="AA381" i="2" s="1"/>
  <c r="AZ381" i="2" s="1"/>
  <c r="AF381" i="2"/>
  <c r="AH335" i="2"/>
  <c r="AM335" i="2" s="1"/>
  <c r="BL335" i="2" s="1"/>
  <c r="X345" i="2"/>
  <c r="AC345" i="2" s="1"/>
  <c r="BB345" i="2" s="1"/>
  <c r="AH347" i="2"/>
  <c r="AM347" i="2" s="1"/>
  <c r="BQ347" i="2" s="1"/>
  <c r="X357" i="2"/>
  <c r="AC357" i="2" s="1"/>
  <c r="BB357" i="2" s="1"/>
  <c r="AH357" i="2"/>
  <c r="AF362" i="2"/>
  <c r="Y370" i="2"/>
  <c r="AD370" i="2" s="1"/>
  <c r="AR377" i="2"/>
  <c r="BD385" i="2"/>
  <c r="AJ385" i="2"/>
  <c r="BN385" i="2" s="1"/>
  <c r="W336" i="2"/>
  <c r="AB336" i="2" s="1"/>
  <c r="AV336" i="2" s="1"/>
  <c r="BE340" i="2"/>
  <c r="AR342" i="2"/>
  <c r="AF343" i="2"/>
  <c r="BG353" i="2"/>
  <c r="BH354" i="2"/>
  <c r="AN354" i="2"/>
  <c r="BM354" i="2" s="1"/>
  <c r="X356" i="2"/>
  <c r="AC356" i="2" s="1"/>
  <c r="AH356" i="2"/>
  <c r="BG356" i="2" s="1"/>
  <c r="AH359" i="2"/>
  <c r="AM359" i="2" s="1"/>
  <c r="BQ359" i="2" s="1"/>
  <c r="V367" i="2"/>
  <c r="AA367" i="2" s="1"/>
  <c r="AU367" i="2" s="1"/>
  <c r="AF367" i="2"/>
  <c r="AK367" i="2" s="1"/>
  <c r="AP367" i="2"/>
  <c r="Y376" i="2"/>
  <c r="AD376" i="2" s="1"/>
  <c r="BC376" i="2" s="1"/>
  <c r="AI376" i="2"/>
  <c r="AI380" i="2"/>
  <c r="Y380" i="2"/>
  <c r="AD380" i="2" s="1"/>
  <c r="AX380" i="2" s="1"/>
  <c r="V382" i="2"/>
  <c r="AA382" i="2" s="1"/>
  <c r="AZ382" i="2" s="1"/>
  <c r="AF382" i="2"/>
  <c r="Y388" i="2"/>
  <c r="AD388" i="2" s="1"/>
  <c r="BC388" i="2" s="1"/>
  <c r="AI388" i="2"/>
  <c r="AN388" i="2" s="1"/>
  <c r="AS366" i="2"/>
  <c r="AI366" i="2"/>
  <c r="Y366" i="2"/>
  <c r="AD366" i="2" s="1"/>
  <c r="AX366" i="2" s="1"/>
  <c r="AE368" i="2"/>
  <c r="U368" i="2"/>
  <c r="Z368" i="2" s="1"/>
  <c r="AY368" i="2" s="1"/>
  <c r="W373" i="2"/>
  <c r="AB373" i="2" s="1"/>
  <c r="AV373" i="2" s="1"/>
  <c r="AQ373" i="2"/>
  <c r="BH387" i="2"/>
  <c r="AN387" i="2"/>
  <c r="BM387" i="2" s="1"/>
  <c r="AJ394" i="2"/>
  <c r="BI394" i="2" s="1"/>
  <c r="BD394" i="2"/>
  <c r="BG409" i="2"/>
  <c r="AM409" i="2"/>
  <c r="BL409" i="2" s="1"/>
  <c r="BH418" i="2"/>
  <c r="AN418" i="2"/>
  <c r="BR418" i="2" s="1"/>
  <c r="BF311" i="2"/>
  <c r="AS327" i="2"/>
  <c r="AE328" i="2"/>
  <c r="AR335" i="2"/>
  <c r="X344" i="2"/>
  <c r="AC344" i="2" s="1"/>
  <c r="AW344" i="2" s="1"/>
  <c r="BF344" i="2"/>
  <c r="AR345" i="2"/>
  <c r="V349" i="2"/>
  <c r="AA349" i="2" s="1"/>
  <c r="AU349" i="2" s="1"/>
  <c r="BE351" i="2"/>
  <c r="AK351" i="2"/>
  <c r="BO351" i="2" s="1"/>
  <c r="U352" i="2"/>
  <c r="Z352" i="2" s="1"/>
  <c r="AY352" i="2" s="1"/>
  <c r="Y353" i="2"/>
  <c r="AD353" i="2" s="1"/>
  <c r="BC353" i="2" s="1"/>
  <c r="AS353" i="2"/>
  <c r="U356" i="2"/>
  <c r="Z356" i="2" s="1"/>
  <c r="AT356" i="2" s="1"/>
  <c r="AO359" i="2"/>
  <c r="AE359" i="2"/>
  <c r="AQ361" i="2"/>
  <c r="AG361" i="2"/>
  <c r="W365" i="2"/>
  <c r="AB365" i="2" s="1"/>
  <c r="BA365" i="2" s="1"/>
  <c r="W371" i="2"/>
  <c r="AB371" i="2" s="1"/>
  <c r="BA371" i="2" s="1"/>
  <c r="AH382" i="2"/>
  <c r="X382" i="2"/>
  <c r="AC382" i="2" s="1"/>
  <c r="AW382" i="2" s="1"/>
  <c r="AK393" i="2"/>
  <c r="BJ393" i="2" s="1"/>
  <c r="BE393" i="2"/>
  <c r="AR269" i="2"/>
  <c r="AH316" i="2"/>
  <c r="AI318" i="2"/>
  <c r="BH318" i="2" s="1"/>
  <c r="AE321" i="2"/>
  <c r="BD321" i="2" s="1"/>
  <c r="AH322" i="2"/>
  <c r="AM322" i="2" s="1"/>
  <c r="BQ322" i="2" s="1"/>
  <c r="AI324" i="2"/>
  <c r="BH324" i="2" s="1"/>
  <c r="AG330" i="2"/>
  <c r="W332" i="2"/>
  <c r="AB332" i="2" s="1"/>
  <c r="AG333" i="2"/>
  <c r="BF333" i="2" s="1"/>
  <c r="AI341" i="2"/>
  <c r="AN341" i="2" s="1"/>
  <c r="BM341" i="2" s="1"/>
  <c r="BG345" i="2"/>
  <c r="AE346" i="2"/>
  <c r="X349" i="2"/>
  <c r="AC349" i="2" s="1"/>
  <c r="BB349" i="2" s="1"/>
  <c r="BH350" i="2"/>
  <c r="U353" i="2"/>
  <c r="Z353" i="2" s="1"/>
  <c r="AT353" i="2" s="1"/>
  <c r="AI358" i="2"/>
  <c r="AN358" i="2" s="1"/>
  <c r="BM358" i="2" s="1"/>
  <c r="AS358" i="2"/>
  <c r="AR359" i="2"/>
  <c r="AH361" i="2"/>
  <c r="X361" i="2"/>
  <c r="AC361" i="2" s="1"/>
  <c r="AW361" i="2" s="1"/>
  <c r="AP363" i="2"/>
  <c r="BH365" i="2"/>
  <c r="AN365" i="2"/>
  <c r="BR365" i="2" s="1"/>
  <c r="AP377" i="2"/>
  <c r="AF377" i="2"/>
  <c r="V377" i="2"/>
  <c r="AA377" i="2" s="1"/>
  <c r="AS388" i="2"/>
  <c r="W393" i="2"/>
  <c r="AB393" i="2" s="1"/>
  <c r="AQ393" i="2"/>
  <c r="AQ394" i="2"/>
  <c r="AG394" i="2"/>
  <c r="W394" i="2"/>
  <c r="AB394" i="2" s="1"/>
  <c r="BA394" i="2" s="1"/>
  <c r="AQ259" i="2"/>
  <c r="AP280" i="2"/>
  <c r="Y289" i="2"/>
  <c r="AD289" i="2" s="1"/>
  <c r="AX289" i="2" s="1"/>
  <c r="AF301" i="2"/>
  <c r="AP302" i="2"/>
  <c r="AF312" i="2"/>
  <c r="AM318" i="2"/>
  <c r="BL318" i="2" s="1"/>
  <c r="V325" i="2"/>
  <c r="AA325" i="2" s="1"/>
  <c r="AU325" i="2" s="1"/>
  <c r="AE326" i="2"/>
  <c r="AJ326" i="2" s="1"/>
  <c r="BN326" i="2" s="1"/>
  <c r="AH330" i="2"/>
  <c r="BG330" i="2" s="1"/>
  <c r="BE331" i="2"/>
  <c r="X332" i="2"/>
  <c r="AC332" i="2" s="1"/>
  <c r="BB332" i="2" s="1"/>
  <c r="AL336" i="2"/>
  <c r="BK336" i="2" s="1"/>
  <c r="BG339" i="2"/>
  <c r="AE340" i="2"/>
  <c r="AJ340" i="2" s="1"/>
  <c r="BI340" i="2" s="1"/>
  <c r="AF346" i="2"/>
  <c r="AP348" i="2"/>
  <c r="AE352" i="2"/>
  <c r="AJ352" i="2" s="1"/>
  <c r="BN352" i="2" s="1"/>
  <c r="AR356" i="2"/>
  <c r="AJ357" i="2"/>
  <c r="BN357" i="2" s="1"/>
  <c r="AS359" i="2"/>
  <c r="AO362" i="2"/>
  <c r="AE362" i="2"/>
  <c r="AL365" i="2"/>
  <c r="BP365" i="2" s="1"/>
  <c r="X368" i="2"/>
  <c r="AC368" i="2" s="1"/>
  <c r="BB368" i="2" s="1"/>
  <c r="AR368" i="2"/>
  <c r="AH368" i="2"/>
  <c r="BH370" i="2"/>
  <c r="BD378" i="2"/>
  <c r="AJ378" i="2"/>
  <c r="BI378" i="2" s="1"/>
  <c r="AL379" i="2"/>
  <c r="BP379" i="2" s="1"/>
  <c r="BD381" i="2"/>
  <c r="AJ381" i="2"/>
  <c r="BI381" i="2" s="1"/>
  <c r="U382" i="2"/>
  <c r="Z382" i="2" s="1"/>
  <c r="AT382" i="2" s="1"/>
  <c r="AO384" i="2"/>
  <c r="AE384" i="2"/>
  <c r="AE399" i="2"/>
  <c r="BD399" i="2" s="1"/>
  <c r="U399" i="2"/>
  <c r="Z399" i="2" s="1"/>
  <c r="AY399" i="2" s="1"/>
  <c r="AO399" i="2"/>
  <c r="AS408" i="2"/>
  <c r="AI408" i="2"/>
  <c r="Y408" i="2"/>
  <c r="AD408" i="2" s="1"/>
  <c r="AX408" i="2" s="1"/>
  <c r="AN449" i="2"/>
  <c r="BM449" i="2" s="1"/>
  <c r="BH449" i="2"/>
  <c r="W358" i="2"/>
  <c r="AB358" i="2" s="1"/>
  <c r="AV358" i="2" s="1"/>
  <c r="AQ365" i="2"/>
  <c r="AO370" i="2"/>
  <c r="AE370" i="2"/>
  <c r="U370" i="2"/>
  <c r="Z370" i="2" s="1"/>
  <c r="AT370" i="2" s="1"/>
  <c r="AF396" i="2"/>
  <c r="V396" i="2"/>
  <c r="AA396" i="2" s="1"/>
  <c r="AZ396" i="2" s="1"/>
  <c r="AP396" i="2"/>
  <c r="AK435" i="2"/>
  <c r="BO435" i="2" s="1"/>
  <c r="BE435" i="2"/>
  <c r="AQ318" i="2"/>
  <c r="AF323" i="2"/>
  <c r="AQ336" i="2"/>
  <c r="AO341" i="2"/>
  <c r="BE352" i="2"/>
  <c r="AR357" i="2"/>
  <c r="AL371" i="2"/>
  <c r="BP371" i="2" s="1"/>
  <c r="AS377" i="2"/>
  <c r="Y377" i="2"/>
  <c r="AD377" i="2" s="1"/>
  <c r="BC377" i="2" s="1"/>
  <c r="AI377" i="2"/>
  <c r="BH377" i="2" s="1"/>
  <c r="Y392" i="2"/>
  <c r="AD392" i="2" s="1"/>
  <c r="AS392" i="2"/>
  <c r="AG396" i="2"/>
  <c r="W396" i="2"/>
  <c r="AB396" i="2" s="1"/>
  <c r="BA396" i="2" s="1"/>
  <c r="AG399" i="2"/>
  <c r="W399" i="2"/>
  <c r="AB399" i="2" s="1"/>
  <c r="BA399" i="2" s="1"/>
  <c r="U293" i="2"/>
  <c r="Z293" i="2" s="1"/>
  <c r="AY293" i="2" s="1"/>
  <c r="U305" i="2"/>
  <c r="Z305" i="2" s="1"/>
  <c r="AY305" i="2" s="1"/>
  <c r="AS308" i="2"/>
  <c r="AR318" i="2"/>
  <c r="AN346" i="2"/>
  <c r="BM346" i="2" s="1"/>
  <c r="AE361" i="2"/>
  <c r="X362" i="2"/>
  <c r="AC362" i="2" s="1"/>
  <c r="BB362" i="2" s="1"/>
  <c r="AR362" i="2"/>
  <c r="AR378" i="2"/>
  <c r="AH378" i="2"/>
  <c r="X378" i="2"/>
  <c r="AC378" i="2" s="1"/>
  <c r="AW378" i="2" s="1"/>
  <c r="AQ381" i="2"/>
  <c r="AP398" i="2"/>
  <c r="V398" i="2"/>
  <c r="AA398" i="2" s="1"/>
  <c r="AZ398" i="2" s="1"/>
  <c r="AJ447" i="2"/>
  <c r="BI447" i="2" s="1"/>
  <c r="BD447" i="2"/>
  <c r="V280" i="2"/>
  <c r="AA280" i="2" s="1"/>
  <c r="AU280" i="2" s="1"/>
  <c r="AO289" i="2"/>
  <c r="AK304" i="2"/>
  <c r="BO304" i="2" s="1"/>
  <c r="U306" i="2"/>
  <c r="Z306" i="2" s="1"/>
  <c r="AT306" i="2" s="1"/>
  <c r="AP306" i="2"/>
  <c r="AP323" i="2"/>
  <c r="AS341" i="2"/>
  <c r="Y342" i="2"/>
  <c r="AD342" i="2" s="1"/>
  <c r="BC342" i="2" s="1"/>
  <c r="AR349" i="2"/>
  <c r="AE353" i="2"/>
  <c r="AH370" i="2"/>
  <c r="AM370" i="2" s="1"/>
  <c r="BL370" i="2" s="1"/>
  <c r="X370" i="2"/>
  <c r="AC370" i="2" s="1"/>
  <c r="BB370" i="2" s="1"/>
  <c r="AG373" i="2"/>
  <c r="AM376" i="2"/>
  <c r="BL376" i="2" s="1"/>
  <c r="AP382" i="2"/>
  <c r="AI384" i="2"/>
  <c r="AN384" i="2" s="1"/>
  <c r="BR384" i="2" s="1"/>
  <c r="Y384" i="2"/>
  <c r="AD384" i="2" s="1"/>
  <c r="AX384" i="2" s="1"/>
  <c r="AF387" i="2"/>
  <c r="V387" i="2"/>
  <c r="AA387" i="2" s="1"/>
  <c r="AZ387" i="2" s="1"/>
  <c r="AK391" i="2"/>
  <c r="BO391" i="2" s="1"/>
  <c r="BE391" i="2"/>
  <c r="Y397" i="2"/>
  <c r="AD397" i="2" s="1"/>
  <c r="BC397" i="2" s="1"/>
  <c r="AS397" i="2"/>
  <c r="AJ400" i="2"/>
  <c r="BN400" i="2" s="1"/>
  <c r="AP404" i="2"/>
  <c r="V404" i="2"/>
  <c r="AA404" i="2" s="1"/>
  <c r="AZ404" i="2" s="1"/>
  <c r="AF404" i="2"/>
  <c r="AO388" i="2"/>
  <c r="Y404" i="2"/>
  <c r="AD404" i="2" s="1"/>
  <c r="BC404" i="2" s="1"/>
  <c r="V407" i="2"/>
  <c r="AA407" i="2" s="1"/>
  <c r="AU407" i="2" s="1"/>
  <c r="AK408" i="2"/>
  <c r="BO408" i="2" s="1"/>
  <c r="AI420" i="2"/>
  <c r="Y428" i="2"/>
  <c r="AD428" i="2" s="1"/>
  <c r="AX428" i="2" s="1"/>
  <c r="AE431" i="2"/>
  <c r="AI432" i="2"/>
  <c r="Y432" i="2"/>
  <c r="AD432" i="2" s="1"/>
  <c r="AR432" i="2"/>
  <c r="AR469" i="2"/>
  <c r="X469" i="2"/>
  <c r="AC469" i="2" s="1"/>
  <c r="BB469" i="2" s="1"/>
  <c r="BF473" i="2"/>
  <c r="AL473" i="2"/>
  <c r="BK473" i="2" s="1"/>
  <c r="BE487" i="2"/>
  <c r="AK487" i="2"/>
  <c r="BO487" i="2" s="1"/>
  <c r="AE503" i="2"/>
  <c r="BD503" i="2" s="1"/>
  <c r="AO503" i="2"/>
  <c r="W355" i="2"/>
  <c r="AB355" i="2" s="1"/>
  <c r="AV355" i="2" s="1"/>
  <c r="X358" i="2"/>
  <c r="AC358" i="2" s="1"/>
  <c r="BB358" i="2" s="1"/>
  <c r="W375" i="2"/>
  <c r="AB375" i="2" s="1"/>
  <c r="BA375" i="2" s="1"/>
  <c r="AO378" i="2"/>
  <c r="X379" i="2"/>
  <c r="AC379" i="2" s="1"/>
  <c r="AQ382" i="2"/>
  <c r="AE383" i="2"/>
  <c r="AJ383" i="2" s="1"/>
  <c r="AJ387" i="2"/>
  <c r="BN387" i="2" s="1"/>
  <c r="AR388" i="2"/>
  <c r="AO394" i="2"/>
  <c r="W395" i="2"/>
  <c r="AB395" i="2" s="1"/>
  <c r="AV395" i="2" s="1"/>
  <c r="Y400" i="2"/>
  <c r="AD400" i="2" s="1"/>
  <c r="AX400" i="2" s="1"/>
  <c r="AR401" i="2"/>
  <c r="AP406" i="2"/>
  <c r="W407" i="2"/>
  <c r="AB407" i="2" s="1"/>
  <c r="BA407" i="2" s="1"/>
  <c r="AP408" i="2"/>
  <c r="AQ409" i="2"/>
  <c r="BF411" i="2"/>
  <c r="W413" i="2"/>
  <c r="AB413" i="2" s="1"/>
  <c r="AV413" i="2" s="1"/>
  <c r="BG413" i="2"/>
  <c r="AQ415" i="2"/>
  <c r="AR418" i="2"/>
  <c r="AJ420" i="2"/>
  <c r="BI420" i="2" s="1"/>
  <c r="U421" i="2"/>
  <c r="Z421" i="2" s="1"/>
  <c r="AY421" i="2" s="1"/>
  <c r="AF424" i="2"/>
  <c r="AP427" i="2"/>
  <c r="AF427" i="2"/>
  <c r="BE427" i="2" s="1"/>
  <c r="AQ427" i="2"/>
  <c r="AQ429" i="2"/>
  <c r="AG429" i="2"/>
  <c r="AM431" i="2"/>
  <c r="BL431" i="2" s="1"/>
  <c r="V432" i="2"/>
  <c r="AA432" i="2" s="1"/>
  <c r="AU432" i="2" s="1"/>
  <c r="AO434" i="2"/>
  <c r="V439" i="2"/>
  <c r="AA439" i="2" s="1"/>
  <c r="AU439" i="2" s="1"/>
  <c r="AP439" i="2"/>
  <c r="AE441" i="2"/>
  <c r="BD441" i="2" s="1"/>
  <c r="Y444" i="2"/>
  <c r="AD444" i="2" s="1"/>
  <c r="AP457" i="2"/>
  <c r="AP464" i="2"/>
  <c r="AF464" i="2"/>
  <c r="V464" i="2"/>
  <c r="AA464" i="2" s="1"/>
  <c r="AZ464" i="2" s="1"/>
  <c r="AI466" i="2"/>
  <c r="BH466" i="2" s="1"/>
  <c r="Y466" i="2"/>
  <c r="AD466" i="2" s="1"/>
  <c r="BC466" i="2" s="1"/>
  <c r="AS466" i="2"/>
  <c r="AQ471" i="2"/>
  <c r="W471" i="2"/>
  <c r="AB471" i="2" s="1"/>
  <c r="BA471" i="2" s="1"/>
  <c r="AH473" i="2"/>
  <c r="AS474" i="2"/>
  <c r="Y474" i="2"/>
  <c r="AD474" i="2" s="1"/>
  <c r="BC474" i="2" s="1"/>
  <c r="AI474" i="2"/>
  <c r="AO475" i="2"/>
  <c r="U475" i="2"/>
  <c r="Z475" i="2" s="1"/>
  <c r="AT475" i="2" s="1"/>
  <c r="Y509" i="2"/>
  <c r="AD509" i="2" s="1"/>
  <c r="AX509" i="2" s="1"/>
  <c r="AS509" i="2"/>
  <c r="AI509" i="2"/>
  <c r="BH425" i="2"/>
  <c r="AF434" i="2"/>
  <c r="V434" i="2"/>
  <c r="AA434" i="2" s="1"/>
  <c r="AZ434" i="2" s="1"/>
  <c r="X442" i="2"/>
  <c r="AC442" i="2" s="1"/>
  <c r="BB442" i="2" s="1"/>
  <c r="AF443" i="2"/>
  <c r="V443" i="2"/>
  <c r="AA443" i="2" s="1"/>
  <c r="AZ443" i="2" s="1"/>
  <c r="X462" i="2"/>
  <c r="AC462" i="2" s="1"/>
  <c r="BB462" i="2" s="1"/>
  <c r="AH462" i="2"/>
  <c r="AM462" i="2" s="1"/>
  <c r="BQ462" i="2" s="1"/>
  <c r="AJ476" i="2"/>
  <c r="BN476" i="2" s="1"/>
  <c r="V364" i="2"/>
  <c r="AA364" i="2" s="1"/>
  <c r="AZ364" i="2" s="1"/>
  <c r="AF375" i="2"/>
  <c r="W390" i="2"/>
  <c r="AB390" i="2" s="1"/>
  <c r="BA390" i="2" s="1"/>
  <c r="AG391" i="2"/>
  <c r="AI393" i="2"/>
  <c r="BH399" i="2"/>
  <c r="BD406" i="2"/>
  <c r="AR408" i="2"/>
  <c r="BD409" i="2"/>
  <c r="W411" i="2"/>
  <c r="AB411" i="2" s="1"/>
  <c r="AV411" i="2" s="1"/>
  <c r="AJ416" i="2"/>
  <c r="BI416" i="2" s="1"/>
  <c r="AR420" i="2"/>
  <c r="AI422" i="2"/>
  <c r="AN424" i="2"/>
  <c r="BR424" i="2" s="1"/>
  <c r="U425" i="2"/>
  <c r="Z425" i="2" s="1"/>
  <c r="AY425" i="2" s="1"/>
  <c r="AE426" i="2"/>
  <c r="AJ426" i="2" s="1"/>
  <c r="BI426" i="2" s="1"/>
  <c r="BG427" i="2"/>
  <c r="AE428" i="2"/>
  <c r="U430" i="2"/>
  <c r="Z430" i="2" s="1"/>
  <c r="AY430" i="2" s="1"/>
  <c r="AE430" i="2"/>
  <c r="AR431" i="2"/>
  <c r="AO435" i="2"/>
  <c r="V436" i="2"/>
  <c r="AA436" i="2" s="1"/>
  <c r="AZ436" i="2" s="1"/>
  <c r="AP441" i="2"/>
  <c r="AK444" i="2"/>
  <c r="BO444" i="2" s="1"/>
  <c r="AF449" i="2"/>
  <c r="AP449" i="2"/>
  <c r="V449" i="2"/>
  <c r="AA449" i="2" s="1"/>
  <c r="AZ449" i="2" s="1"/>
  <c r="V454" i="2"/>
  <c r="AA454" i="2" s="1"/>
  <c r="AU454" i="2" s="1"/>
  <c r="AP454" i="2"/>
  <c r="AO459" i="2"/>
  <c r="AI462" i="2"/>
  <c r="BH462" i="2" s="1"/>
  <c r="Y462" i="2"/>
  <c r="AD462" i="2" s="1"/>
  <c r="AX462" i="2" s="1"/>
  <c r="V463" i="2"/>
  <c r="AA463" i="2" s="1"/>
  <c r="AU463" i="2" s="1"/>
  <c r="AJ466" i="2"/>
  <c r="BN466" i="2" s="1"/>
  <c r="V472" i="2"/>
  <c r="AA472" i="2" s="1"/>
  <c r="AZ472" i="2" s="1"/>
  <c r="AP472" i="2"/>
  <c r="AI478" i="2"/>
  <c r="AS478" i="2"/>
  <c r="Y478" i="2"/>
  <c r="AD478" i="2" s="1"/>
  <c r="AX478" i="2" s="1"/>
  <c r="BF485" i="2"/>
  <c r="AL485" i="2"/>
  <c r="BP485" i="2" s="1"/>
  <c r="AI502" i="2"/>
  <c r="BH502" i="2" s="1"/>
  <c r="AS502" i="2"/>
  <c r="Y502" i="2"/>
  <c r="AD502" i="2" s="1"/>
  <c r="BC502" i="2" s="1"/>
  <c r="AM503" i="2"/>
  <c r="BQ503" i="2" s="1"/>
  <c r="BG503" i="2"/>
  <c r="BH508" i="2"/>
  <c r="AN508" i="2"/>
  <c r="BM508" i="2" s="1"/>
  <c r="AO416" i="2"/>
  <c r="AM422" i="2"/>
  <c r="BL422" i="2" s="1"/>
  <c r="Y445" i="2"/>
  <c r="AD445" i="2" s="1"/>
  <c r="AX445" i="2" s="1"/>
  <c r="AN451" i="2"/>
  <c r="BR451" i="2" s="1"/>
  <c r="AH452" i="2"/>
  <c r="Y453" i="2"/>
  <c r="AD453" i="2" s="1"/>
  <c r="AG455" i="2"/>
  <c r="W455" i="2"/>
  <c r="AB455" i="2" s="1"/>
  <c r="AV455" i="2" s="1"/>
  <c r="AQ455" i="2"/>
  <c r="AS464" i="2"/>
  <c r="AI464" i="2"/>
  <c r="AN464" i="2" s="1"/>
  <c r="BM464" i="2" s="1"/>
  <c r="AG470" i="2"/>
  <c r="AH475" i="2"/>
  <c r="AR475" i="2"/>
  <c r="AP476" i="2"/>
  <c r="V476" i="2"/>
  <c r="AA476" i="2" s="1"/>
  <c r="AU476" i="2" s="1"/>
  <c r="X423" i="2"/>
  <c r="AC423" i="2" s="1"/>
  <c r="BB423" i="2" s="1"/>
  <c r="AN428" i="2"/>
  <c r="BR428" i="2" s="1"/>
  <c r="AJ435" i="2"/>
  <c r="BN435" i="2" s="1"/>
  <c r="BD435" i="2"/>
  <c r="Y439" i="2"/>
  <c r="AD439" i="2" s="1"/>
  <c r="BC439" i="2" s="1"/>
  <c r="AH442" i="2"/>
  <c r="AS444" i="2"/>
  <c r="AR452" i="2"/>
  <c r="AG457" i="2"/>
  <c r="W457" i="2"/>
  <c r="AB457" i="2" s="1"/>
  <c r="BA457" i="2" s="1"/>
  <c r="AR462" i="2"/>
  <c r="U465" i="2"/>
  <c r="Z465" i="2" s="1"/>
  <c r="AY465" i="2" s="1"/>
  <c r="AO465" i="2"/>
  <c r="AE465" i="2"/>
  <c r="AH469" i="2"/>
  <c r="X472" i="2"/>
  <c r="AC472" i="2" s="1"/>
  <c r="BB472" i="2" s="1"/>
  <c r="AR472" i="2"/>
  <c r="AH472" i="2"/>
  <c r="AR473" i="2"/>
  <c r="AG477" i="2"/>
  <c r="BD478" i="2"/>
  <c r="AJ478" i="2"/>
  <c r="AH479" i="2"/>
  <c r="BG479" i="2" s="1"/>
  <c r="AJ483" i="2"/>
  <c r="BI483" i="2" s="1"/>
  <c r="BE495" i="2"/>
  <c r="AK495" i="2"/>
  <c r="BO495" i="2" s="1"/>
  <c r="AS361" i="2"/>
  <c r="AF364" i="2"/>
  <c r="AG386" i="2"/>
  <c r="AS387" i="2"/>
  <c r="X388" i="2"/>
  <c r="AC388" i="2" s="1"/>
  <c r="BB388" i="2" s="1"/>
  <c r="Y403" i="2"/>
  <c r="AD403" i="2" s="1"/>
  <c r="BC403" i="2" s="1"/>
  <c r="AO404" i="2"/>
  <c r="W408" i="2"/>
  <c r="AB408" i="2" s="1"/>
  <c r="BG410" i="2"/>
  <c r="AF413" i="2"/>
  <c r="AP414" i="2"/>
  <c r="AG417" i="2"/>
  <c r="V418" i="2"/>
  <c r="AA418" i="2" s="1"/>
  <c r="AZ418" i="2" s="1"/>
  <c r="Y425" i="2"/>
  <c r="AD425" i="2" s="1"/>
  <c r="AX425" i="2" s="1"/>
  <c r="AE433" i="2"/>
  <c r="AO433" i="2"/>
  <c r="AR437" i="2"/>
  <c r="X437" i="2"/>
  <c r="AC437" i="2" s="1"/>
  <c r="BB437" i="2" s="1"/>
  <c r="AH437" i="2"/>
  <c r="AE439" i="2"/>
  <c r="AJ439" i="2" s="1"/>
  <c r="BN439" i="2" s="1"/>
  <c r="AL442" i="2"/>
  <c r="BK442" i="2" s="1"/>
  <c r="X443" i="2"/>
  <c r="AC443" i="2" s="1"/>
  <c r="AW443" i="2" s="1"/>
  <c r="X456" i="2"/>
  <c r="AC456" i="2" s="1"/>
  <c r="BB456" i="2" s="1"/>
  <c r="AH456" i="2"/>
  <c r="AM456" i="2" s="1"/>
  <c r="BL456" i="2" s="1"/>
  <c r="AS462" i="2"/>
  <c r="AF463" i="2"/>
  <c r="AK463" i="2" s="1"/>
  <c r="AQ470" i="2"/>
  <c r="X475" i="2"/>
  <c r="AC475" i="2" s="1"/>
  <c r="BH477" i="2"/>
  <c r="AN477" i="2"/>
  <c r="BM477" i="2" s="1"/>
  <c r="AE488" i="2"/>
  <c r="U488" i="2"/>
  <c r="Z488" i="2" s="1"/>
  <c r="AY488" i="2" s="1"/>
  <c r="V491" i="2"/>
  <c r="AA491" i="2" s="1"/>
  <c r="AU491" i="2" s="1"/>
  <c r="AP491" i="2"/>
  <c r="AF491" i="2"/>
  <c r="V493" i="2"/>
  <c r="AA493" i="2" s="1"/>
  <c r="AU493" i="2" s="1"/>
  <c r="AP493" i="2"/>
  <c r="AF493" i="2"/>
  <c r="BE493" i="2" s="1"/>
  <c r="AE510" i="2"/>
  <c r="AO510" i="2"/>
  <c r="U510" i="2"/>
  <c r="Z510" i="2" s="1"/>
  <c r="AT510" i="2" s="1"/>
  <c r="AI372" i="2"/>
  <c r="AG392" i="2"/>
  <c r="AS393" i="2"/>
  <c r="AI395" i="2"/>
  <c r="BE402" i="2"/>
  <c r="Y418" i="2"/>
  <c r="AD418" i="2" s="1"/>
  <c r="AX418" i="2" s="1"/>
  <c r="X420" i="2"/>
  <c r="AC420" i="2" s="1"/>
  <c r="BB420" i="2" s="1"/>
  <c r="AI421" i="2"/>
  <c r="AE423" i="2"/>
  <c r="AE425" i="2"/>
  <c r="W427" i="2"/>
  <c r="AB427" i="2" s="1"/>
  <c r="BA427" i="2" s="1"/>
  <c r="AE429" i="2"/>
  <c r="X431" i="2"/>
  <c r="AC431" i="2" s="1"/>
  <c r="BB431" i="2" s="1"/>
  <c r="AH432" i="2"/>
  <c r="AM433" i="2"/>
  <c r="BL433" i="2" s="1"/>
  <c r="AF436" i="2"/>
  <c r="V438" i="2"/>
  <c r="AA438" i="2" s="1"/>
  <c r="AU438" i="2" s="1"/>
  <c r="AP438" i="2"/>
  <c r="Y440" i="2"/>
  <c r="AD440" i="2" s="1"/>
  <c r="Y443" i="2"/>
  <c r="AD443" i="2" s="1"/>
  <c r="BC443" i="2" s="1"/>
  <c r="AF451" i="2"/>
  <c r="V451" i="2"/>
  <c r="AA451" i="2" s="1"/>
  <c r="AU451" i="2" s="1"/>
  <c r="AP451" i="2"/>
  <c r="V455" i="2"/>
  <c r="AA455" i="2" s="1"/>
  <c r="AU455" i="2" s="1"/>
  <c r="AI456" i="2"/>
  <c r="Y456" i="2"/>
  <c r="AD456" i="2" s="1"/>
  <c r="AX456" i="2" s="1"/>
  <c r="V458" i="2"/>
  <c r="AA458" i="2" s="1"/>
  <c r="AZ458" i="2" s="1"/>
  <c r="AP458" i="2"/>
  <c r="Y464" i="2"/>
  <c r="AD464" i="2" s="1"/>
  <c r="BC464" i="2" s="1"/>
  <c r="AP473" i="2"/>
  <c r="AF473" i="2"/>
  <c r="AR479" i="2"/>
  <c r="V481" i="2"/>
  <c r="AA481" i="2" s="1"/>
  <c r="AP481" i="2"/>
  <c r="AN486" i="2"/>
  <c r="BM486" i="2" s="1"/>
  <c r="BH486" i="2"/>
  <c r="BF507" i="2"/>
  <c r="AS400" i="2"/>
  <c r="AS407" i="2"/>
  <c r="AJ411" i="2"/>
  <c r="BN411" i="2" s="1"/>
  <c r="AJ421" i="2"/>
  <c r="BN421" i="2" s="1"/>
  <c r="AF425" i="2"/>
  <c r="Y427" i="2"/>
  <c r="AD427" i="2" s="1"/>
  <c r="BC427" i="2" s="1"/>
  <c r="AF429" i="2"/>
  <c r="AF430" i="2"/>
  <c r="AK430" i="2" s="1"/>
  <c r="BO430" i="2" s="1"/>
  <c r="Y431" i="2"/>
  <c r="AD431" i="2" s="1"/>
  <c r="AX431" i="2" s="1"/>
  <c r="AG436" i="2"/>
  <c r="BE438" i="2"/>
  <c r="AO439" i="2"/>
  <c r="AE442" i="2"/>
  <c r="U442" i="2"/>
  <c r="Z442" i="2" s="1"/>
  <c r="AG443" i="2"/>
  <c r="BF443" i="2" s="1"/>
  <c r="Y449" i="2"/>
  <c r="AD449" i="2" s="1"/>
  <c r="AX449" i="2" s="1"/>
  <c r="AH450" i="2"/>
  <c r="BG450" i="2" s="1"/>
  <c r="X450" i="2"/>
  <c r="AC450" i="2" s="1"/>
  <c r="BB450" i="2" s="1"/>
  <c r="AI453" i="2"/>
  <c r="AF454" i="2"/>
  <c r="AG471" i="2"/>
  <c r="AE475" i="2"/>
  <c r="AH491" i="2"/>
  <c r="X491" i="2"/>
  <c r="AC491" i="2" s="1"/>
  <c r="AW491" i="2" s="1"/>
  <c r="AR491" i="2"/>
  <c r="X365" i="2"/>
  <c r="AC365" i="2" s="1"/>
  <c r="BB365" i="2" s="1"/>
  <c r="AQ366" i="2"/>
  <c r="X367" i="2"/>
  <c r="AC367" i="2" s="1"/>
  <c r="AW367" i="2" s="1"/>
  <c r="AH390" i="2"/>
  <c r="X393" i="2"/>
  <c r="AC393" i="2" s="1"/>
  <c r="BB393" i="2" s="1"/>
  <c r="AH401" i="2"/>
  <c r="BG401" i="2" s="1"/>
  <c r="AE403" i="2"/>
  <c r="BD403" i="2" s="1"/>
  <c r="U404" i="2"/>
  <c r="Z404" i="2" s="1"/>
  <c r="AY404" i="2" s="1"/>
  <c r="X406" i="2"/>
  <c r="AC406" i="2" s="1"/>
  <c r="BB406" i="2" s="1"/>
  <c r="BF407" i="2"/>
  <c r="AQ417" i="2"/>
  <c r="BF419" i="2"/>
  <c r="AG425" i="2"/>
  <c r="AE427" i="2"/>
  <c r="AP430" i="2"/>
  <c r="AL432" i="2"/>
  <c r="BK432" i="2" s="1"/>
  <c r="AR433" i="2"/>
  <c r="X433" i="2"/>
  <c r="AC433" i="2" s="1"/>
  <c r="BB433" i="2" s="1"/>
  <c r="Y434" i="2"/>
  <c r="AD434" i="2" s="1"/>
  <c r="BC434" i="2" s="1"/>
  <c r="Y435" i="2"/>
  <c r="AD435" i="2" s="1"/>
  <c r="BC435" i="2" s="1"/>
  <c r="AI435" i="2"/>
  <c r="Y437" i="2"/>
  <c r="AD437" i="2" s="1"/>
  <c r="BC437" i="2" s="1"/>
  <c r="AQ439" i="2"/>
  <c r="AH443" i="2"/>
  <c r="BG443" i="2" s="1"/>
  <c r="U447" i="2"/>
  <c r="Z447" i="2" s="1"/>
  <c r="AT447" i="2" s="1"/>
  <c r="BD449" i="2"/>
  <c r="AJ449" i="2"/>
  <c r="BI449" i="2" s="1"/>
  <c r="AO453" i="2"/>
  <c r="AR454" i="2"/>
  <c r="AO460" i="2"/>
  <c r="U460" i="2"/>
  <c r="Z460" i="2" s="1"/>
  <c r="AY460" i="2" s="1"/>
  <c r="AS460" i="2"/>
  <c r="AE469" i="2"/>
  <c r="U469" i="2"/>
  <c r="Z469" i="2" s="1"/>
  <c r="AY469" i="2" s="1"/>
  <c r="U474" i="2"/>
  <c r="Z474" i="2" s="1"/>
  <c r="AT474" i="2" s="1"/>
  <c r="AO474" i="2"/>
  <c r="AH408" i="2"/>
  <c r="AM408" i="2" s="1"/>
  <c r="BL408" i="2" s="1"/>
  <c r="AO411" i="2"/>
  <c r="V412" i="2"/>
  <c r="AA412" i="2" s="1"/>
  <c r="AU412" i="2" s="1"/>
  <c r="U416" i="2"/>
  <c r="Z416" i="2" s="1"/>
  <c r="AY416" i="2" s="1"/>
  <c r="AH418" i="2"/>
  <c r="BG418" i="2" s="1"/>
  <c r="AS421" i="2"/>
  <c r="U435" i="2"/>
  <c r="Z435" i="2" s="1"/>
  <c r="AT435" i="2" s="1"/>
  <c r="AS438" i="2"/>
  <c r="Y438" i="2"/>
  <c r="AD438" i="2" s="1"/>
  <c r="BC438" i="2" s="1"/>
  <c r="BF448" i="2"/>
  <c r="AR456" i="2"/>
  <c r="AF460" i="2"/>
  <c r="AP460" i="2"/>
  <c r="AH464" i="2"/>
  <c r="U470" i="2"/>
  <c r="Z470" i="2" s="1"/>
  <c r="AY470" i="2" s="1"/>
  <c r="AE470" i="2"/>
  <c r="AS471" i="2"/>
  <c r="AJ472" i="2"/>
  <c r="BN472" i="2" s="1"/>
  <c r="BD472" i="2"/>
  <c r="AF474" i="2"/>
  <c r="V474" i="2"/>
  <c r="AA474" i="2" s="1"/>
  <c r="AU474" i="2" s="1"/>
  <c r="AQ482" i="2"/>
  <c r="AG482" i="2"/>
  <c r="AL482" i="2" s="1"/>
  <c r="BP482" i="2" s="1"/>
  <c r="BG485" i="2"/>
  <c r="AM485" i="2"/>
  <c r="BQ485" i="2" s="1"/>
  <c r="Y486" i="2"/>
  <c r="AD486" i="2" s="1"/>
  <c r="BC486" i="2" s="1"/>
  <c r="AI488" i="2"/>
  <c r="Y488" i="2"/>
  <c r="AD488" i="2" s="1"/>
  <c r="BC488" i="2" s="1"/>
  <c r="AS488" i="2"/>
  <c r="AP497" i="2"/>
  <c r="V497" i="2"/>
  <c r="AA497" i="2" s="1"/>
  <c r="AF497" i="2"/>
  <c r="AJ517" i="2"/>
  <c r="BI517" i="2" s="1"/>
  <c r="BD517" i="2"/>
  <c r="AG415" i="2"/>
  <c r="AR423" i="2"/>
  <c r="Y448" i="2"/>
  <c r="AD448" i="2" s="1"/>
  <c r="AX448" i="2" s="1"/>
  <c r="AS448" i="2"/>
  <c r="AK450" i="2"/>
  <c r="BO450" i="2" s="1"/>
  <c r="BE450" i="2"/>
  <c r="AE468" i="2"/>
  <c r="AJ468" i="2" s="1"/>
  <c r="BI468" i="2" s="1"/>
  <c r="U468" i="2"/>
  <c r="Z468" i="2" s="1"/>
  <c r="AY468" i="2" s="1"/>
  <c r="W469" i="2"/>
  <c r="AB469" i="2" s="1"/>
  <c r="AV469" i="2" s="1"/>
  <c r="AG469" i="2"/>
  <c r="BF469" i="2" s="1"/>
  <c r="AG474" i="2"/>
  <c r="AQ474" i="2"/>
  <c r="BD484" i="2"/>
  <c r="AJ484" i="2"/>
  <c r="BN484" i="2" s="1"/>
  <c r="W431" i="2"/>
  <c r="AB431" i="2" s="1"/>
  <c r="AV431" i="2" s="1"/>
  <c r="AL459" i="2"/>
  <c r="AP461" i="2"/>
  <c r="Y463" i="2"/>
  <c r="AD463" i="2" s="1"/>
  <c r="AX463" i="2" s="1"/>
  <c r="BH465" i="2"/>
  <c r="AG466" i="2"/>
  <c r="BH472" i="2"/>
  <c r="AL479" i="2"/>
  <c r="BP479" i="2" s="1"/>
  <c r="AR486" i="2"/>
  <c r="V487" i="2"/>
  <c r="AA487" i="2" s="1"/>
  <c r="AZ487" i="2" s="1"/>
  <c r="AK488" i="2"/>
  <c r="BJ488" i="2" s="1"/>
  <c r="AO492" i="2"/>
  <c r="W493" i="2"/>
  <c r="AB493" i="2" s="1"/>
  <c r="BA493" i="2" s="1"/>
  <c r="AH495" i="2"/>
  <c r="AL496" i="2"/>
  <c r="BP496" i="2" s="1"/>
  <c r="W497" i="2"/>
  <c r="AB497" i="2" s="1"/>
  <c r="AV497" i="2" s="1"/>
  <c r="W498" i="2"/>
  <c r="AB498" i="2" s="1"/>
  <c r="AV498" i="2" s="1"/>
  <c r="AR499" i="2"/>
  <c r="AS503" i="2"/>
  <c r="Y504" i="2"/>
  <c r="AD504" i="2" s="1"/>
  <c r="BC504" i="2" s="1"/>
  <c r="AH507" i="2"/>
  <c r="BG507" i="2" s="1"/>
  <c r="AE512" i="2"/>
  <c r="AQ513" i="2"/>
  <c r="AM517" i="2"/>
  <c r="BQ517" i="2" s="1"/>
  <c r="U518" i="2"/>
  <c r="Z518" i="2" s="1"/>
  <c r="AY518" i="2" s="1"/>
  <c r="AO519" i="2"/>
  <c r="U520" i="2"/>
  <c r="Z520" i="2" s="1"/>
  <c r="AY520" i="2" s="1"/>
  <c r="AP521" i="2"/>
  <c r="AQ519" i="2"/>
  <c r="AN522" i="2"/>
  <c r="BM522" i="2" s="1"/>
  <c r="Y487" i="2"/>
  <c r="AD487" i="2" s="1"/>
  <c r="AP488" i="2"/>
  <c r="AR492" i="2"/>
  <c r="Y497" i="2"/>
  <c r="AD497" i="2" s="1"/>
  <c r="BC497" i="2" s="1"/>
  <c r="Y498" i="2"/>
  <c r="AD498" i="2" s="1"/>
  <c r="AX498" i="2" s="1"/>
  <c r="AE502" i="2"/>
  <c r="X503" i="2"/>
  <c r="AC503" i="2" s="1"/>
  <c r="BB503" i="2" s="1"/>
  <c r="AO509" i="2"/>
  <c r="Y510" i="2"/>
  <c r="AD510" i="2" s="1"/>
  <c r="AX510" i="2" s="1"/>
  <c r="AE514" i="2"/>
  <c r="AS519" i="2"/>
  <c r="X520" i="2"/>
  <c r="AC520" i="2" s="1"/>
  <c r="BB520" i="2" s="1"/>
  <c r="AP522" i="2"/>
  <c r="AN507" i="2"/>
  <c r="BR507" i="2" s="1"/>
  <c r="AH512" i="2"/>
  <c r="AG514" i="2"/>
  <c r="AE518" i="2"/>
  <c r="BH519" i="2"/>
  <c r="Y520" i="2"/>
  <c r="AD520" i="2" s="1"/>
  <c r="AE432" i="2"/>
  <c r="AI467" i="2"/>
  <c r="BH467" i="2" s="1"/>
  <c r="AR470" i="2"/>
  <c r="AM481" i="2"/>
  <c r="BL481" i="2" s="1"/>
  <c r="BE483" i="2"/>
  <c r="AO485" i="2"/>
  <c r="AF489" i="2"/>
  <c r="U490" i="2"/>
  <c r="Z490" i="2" s="1"/>
  <c r="AY490" i="2" s="1"/>
  <c r="V492" i="2"/>
  <c r="AA492" i="2" s="1"/>
  <c r="AZ492" i="2" s="1"/>
  <c r="V494" i="2"/>
  <c r="AA494" i="2" s="1"/>
  <c r="AZ494" i="2" s="1"/>
  <c r="AL495" i="2"/>
  <c r="BK495" i="2" s="1"/>
  <c r="AG497" i="2"/>
  <c r="AI498" i="2"/>
  <c r="X499" i="2"/>
  <c r="AC499" i="2" s="1"/>
  <c r="AW499" i="2" s="1"/>
  <c r="AS500" i="2"/>
  <c r="X501" i="2"/>
  <c r="AC501" i="2" s="1"/>
  <c r="AW501" i="2" s="1"/>
  <c r="AG502" i="2"/>
  <c r="AL504" i="2"/>
  <c r="BP504" i="2" s="1"/>
  <c r="W506" i="2"/>
  <c r="AB506" i="2" s="1"/>
  <c r="BA506" i="2" s="1"/>
  <c r="U507" i="2"/>
  <c r="Z507" i="2" s="1"/>
  <c r="AT507" i="2" s="1"/>
  <c r="AO507" i="2"/>
  <c r="U508" i="2"/>
  <c r="Z508" i="2" s="1"/>
  <c r="AT508" i="2" s="1"/>
  <c r="AI510" i="2"/>
  <c r="W515" i="2"/>
  <c r="AB515" i="2" s="1"/>
  <c r="BA515" i="2" s="1"/>
  <c r="AG518" i="2"/>
  <c r="U519" i="2"/>
  <c r="Z519" i="2" s="1"/>
  <c r="AY519" i="2" s="1"/>
  <c r="AE520" i="2"/>
  <c r="AN495" i="2"/>
  <c r="BR495" i="2" s="1"/>
  <c r="AQ507" i="2"/>
  <c r="W508" i="2"/>
  <c r="AB508" i="2" s="1"/>
  <c r="AV508" i="2" s="1"/>
  <c r="AO514" i="2"/>
  <c r="Y482" i="2"/>
  <c r="AD482" i="2" s="1"/>
  <c r="AX482" i="2" s="1"/>
  <c r="AP489" i="2"/>
  <c r="X492" i="2"/>
  <c r="AC492" i="2" s="1"/>
  <c r="BB492" i="2" s="1"/>
  <c r="AG494" i="2"/>
  <c r="BF494" i="2" s="1"/>
  <c r="V495" i="2"/>
  <c r="AA495" i="2" s="1"/>
  <c r="AZ495" i="2" s="1"/>
  <c r="AI497" i="2"/>
  <c r="AO498" i="2"/>
  <c r="AP506" i="2"/>
  <c r="W507" i="2"/>
  <c r="AB507" i="2" s="1"/>
  <c r="BA507" i="2" s="1"/>
  <c r="AS507" i="2"/>
  <c r="Y508" i="2"/>
  <c r="AD508" i="2" s="1"/>
  <c r="BC508" i="2" s="1"/>
  <c r="U511" i="2"/>
  <c r="Z511" i="2" s="1"/>
  <c r="AT511" i="2" s="1"/>
  <c r="W513" i="2"/>
  <c r="AB513" i="2" s="1"/>
  <c r="BA513" i="2" s="1"/>
  <c r="AQ514" i="2"/>
  <c r="W519" i="2"/>
  <c r="AB519" i="2" s="1"/>
  <c r="BA519" i="2" s="1"/>
  <c r="AI520" i="2"/>
  <c r="AN520" i="2" s="1"/>
  <c r="BM520" i="2" s="1"/>
  <c r="AO480" i="2"/>
  <c r="BH481" i="2"/>
  <c r="AH490" i="2"/>
  <c r="AS494" i="2"/>
  <c r="X495" i="2"/>
  <c r="AC495" i="2" s="1"/>
  <c r="BB495" i="2" s="1"/>
  <c r="U502" i="2"/>
  <c r="Z502" i="2" s="1"/>
  <c r="AT502" i="2" s="1"/>
  <c r="Y511" i="2"/>
  <c r="AD511" i="2" s="1"/>
  <c r="AX511" i="2" s="1"/>
  <c r="BF512" i="2"/>
  <c r="Y516" i="2"/>
  <c r="AD516" i="2" s="1"/>
  <c r="BC516" i="2" s="1"/>
  <c r="U517" i="2"/>
  <c r="Z517" i="2" s="1"/>
  <c r="AT517" i="2" s="1"/>
  <c r="AQ431" i="2"/>
  <c r="W441" i="2"/>
  <c r="AB441" i="2" s="1"/>
  <c r="BA441" i="2" s="1"/>
  <c r="AS472" i="2"/>
  <c r="W473" i="2"/>
  <c r="AB473" i="2" s="1"/>
  <c r="BA473" i="2" s="1"/>
  <c r="AP480" i="2"/>
  <c r="AQ484" i="2"/>
  <c r="AN490" i="2"/>
  <c r="AM497" i="2"/>
  <c r="BL497" i="2" s="1"/>
  <c r="AG499" i="2"/>
  <c r="U500" i="2"/>
  <c r="Z500" i="2" s="1"/>
  <c r="AT500" i="2" s="1"/>
  <c r="AP501" i="2"/>
  <c r="AM502" i="2"/>
  <c r="BL502" i="2" s="1"/>
  <c r="AE511" i="2"/>
  <c r="AL515" i="2"/>
  <c r="BP515" i="2" s="1"/>
  <c r="AI516" i="2"/>
  <c r="AQ465" i="2"/>
  <c r="V500" i="2"/>
  <c r="AA500" i="2" s="1"/>
  <c r="AU500" i="2" s="1"/>
  <c r="AQ501" i="2"/>
  <c r="W502" i="2"/>
  <c r="AB502" i="2" s="1"/>
  <c r="BA502" i="2" s="1"/>
  <c r="AI511" i="2"/>
  <c r="V512" i="2"/>
  <c r="AA512" i="2" s="1"/>
  <c r="V20" i="2"/>
  <c r="X20" i="2"/>
  <c r="AR20" i="2"/>
  <c r="X19" i="2"/>
  <c r="V19" i="2"/>
  <c r="AH19" i="2"/>
  <c r="AP19" i="2"/>
  <c r="AP18" i="2"/>
  <c r="AR18" i="2"/>
  <c r="AF18" i="2"/>
  <c r="X18" i="2"/>
  <c r="AH17" i="2"/>
  <c r="AR17" i="2"/>
  <c r="V17" i="2"/>
  <c r="V16" i="2"/>
  <c r="AP16" i="2"/>
  <c r="AR16" i="2"/>
  <c r="AH16" i="2"/>
  <c r="V15" i="2"/>
  <c r="AF15" i="2"/>
  <c r="BE15" i="2" s="1"/>
  <c r="X15" i="2"/>
  <c r="AH15" i="2"/>
  <c r="BG15" i="2" s="1"/>
  <c r="AF14" i="2"/>
  <c r="X14" i="2"/>
  <c r="AH14" i="2"/>
  <c r="V13" i="2"/>
  <c r="X13" i="2"/>
  <c r="AF13" i="2"/>
  <c r="AH13" i="2"/>
  <c r="AH12" i="2"/>
  <c r="BG12" i="2" s="1"/>
  <c r="AP12" i="2"/>
  <c r="AR12" i="2"/>
  <c r="V11" i="2"/>
  <c r="AP11" i="2"/>
  <c r="AH11" i="2"/>
  <c r="AR11" i="2"/>
  <c r="AF10" i="2"/>
  <c r="AH10" i="2"/>
  <c r="AM112" i="2" s="1"/>
  <c r="AP10" i="2"/>
  <c r="X10" i="2"/>
  <c r="V9" i="2"/>
  <c r="X9" i="2"/>
  <c r="AF9" i="2"/>
  <c r="V8" i="2"/>
  <c r="X8" i="2"/>
  <c r="AF8" i="2"/>
  <c r="AH8" i="2"/>
  <c r="AF7" i="2"/>
  <c r="AH7" i="2"/>
  <c r="V7" i="2"/>
  <c r="AF6" i="2"/>
  <c r="BE6" i="2" s="1"/>
  <c r="V6" i="2"/>
  <c r="AH6" i="2"/>
  <c r="AR6" i="2"/>
  <c r="AF5" i="2"/>
  <c r="X5" i="2"/>
  <c r="AR5" i="2"/>
  <c r="AH4" i="2"/>
  <c r="V4" i="2"/>
  <c r="X4" i="2"/>
  <c r="AF4" i="2"/>
  <c r="X3" i="2"/>
  <c r="AH3" i="2"/>
  <c r="AM91" i="2" s="1"/>
  <c r="AF3" i="2"/>
  <c r="AP3" i="2"/>
  <c r="V2" i="2"/>
  <c r="AF2" i="2"/>
  <c r="AR2" i="2"/>
  <c r="U2" i="2"/>
  <c r="X2" i="2"/>
  <c r="AE2" i="2"/>
  <c r="AQ2" i="2"/>
  <c r="AG2" i="2"/>
  <c r="AY433" i="2"/>
  <c r="D45" i="3"/>
  <c r="D48" i="3"/>
  <c r="BA470" i="2"/>
  <c r="X35" i="2"/>
  <c r="AT202" i="2"/>
  <c r="BB286" i="2"/>
  <c r="Y63" i="2"/>
  <c r="AF51" i="2"/>
  <c r="BE51" i="2" s="1"/>
  <c r="D46" i="3"/>
  <c r="E53" i="3"/>
  <c r="AU292" i="2"/>
  <c r="BB318" i="2"/>
  <c r="BK419" i="2"/>
  <c r="X58" i="2"/>
  <c r="AF43" i="2"/>
  <c r="BE44" i="2" s="1"/>
  <c r="AU246" i="2"/>
  <c r="BR412" i="2"/>
  <c r="AP43" i="2"/>
  <c r="AH64" i="2"/>
  <c r="AU501" i="2"/>
  <c r="V36" i="2"/>
  <c r="AP42" i="2"/>
  <c r="V25" i="2"/>
  <c r="AF59" i="2"/>
  <c r="AV208" i="2"/>
  <c r="BQ297" i="2"/>
  <c r="BA301" i="2"/>
  <c r="AU345" i="2"/>
  <c r="BR472" i="2"/>
  <c r="AZ480" i="2"/>
  <c r="AF58" i="2"/>
  <c r="BE58" i="2" s="1"/>
  <c r="AF63" i="2"/>
  <c r="AF22" i="2"/>
  <c r="BE23" i="2" s="1"/>
  <c r="V32" i="2"/>
  <c r="AQ35" i="2"/>
  <c r="AR58" i="2"/>
  <c r="AH63" i="2"/>
  <c r="AR63" i="2"/>
  <c r="W25" i="2"/>
  <c r="X51" i="2"/>
  <c r="X65" i="2"/>
  <c r="AW183" i="2"/>
  <c r="AU245" i="2"/>
  <c r="AO56" i="2"/>
  <c r="Y31" i="2"/>
  <c r="AH43" i="2"/>
  <c r="BG44" i="2" s="1"/>
  <c r="X59" i="2"/>
  <c r="AW416" i="2"/>
  <c r="BK340" i="2"/>
  <c r="AF28" i="2"/>
  <c r="V35" i="2"/>
  <c r="AR42" i="2"/>
  <c r="V58" i="2"/>
  <c r="AH59" i="2"/>
  <c r="BG59" i="2" s="1"/>
  <c r="AR64" i="2"/>
  <c r="AV231" i="2"/>
  <c r="AV249" i="2"/>
  <c r="BA253" i="2"/>
  <c r="BC229" i="2"/>
  <c r="BJ264" i="2"/>
  <c r="AZ277" i="2"/>
  <c r="AH31" i="2"/>
  <c r="BG31" i="2" s="1"/>
  <c r="V24" i="2"/>
  <c r="X25" i="2"/>
  <c r="AP51" i="2"/>
  <c r="AS58" i="2"/>
  <c r="AR31" i="2"/>
  <c r="AP56" i="2"/>
  <c r="X24" i="2"/>
  <c r="AF25" i="2"/>
  <c r="BE26" i="2" s="1"/>
  <c r="BI147" i="2"/>
  <c r="BA237" i="2"/>
  <c r="BM240" i="2"/>
  <c r="AZ254" i="2"/>
  <c r="BC390" i="2"/>
  <c r="AP28" i="2"/>
  <c r="AE68" i="2"/>
  <c r="AR51" i="2"/>
  <c r="AQ59" i="2"/>
  <c r="X43" i="2"/>
  <c r="V64" i="2"/>
  <c r="AZ236" i="2"/>
  <c r="AY492" i="2"/>
  <c r="D44" i="3"/>
  <c r="V22" i="2"/>
  <c r="AR24" i="2"/>
  <c r="U36" i="2"/>
  <c r="Y43" i="2"/>
  <c r="AR47" i="2"/>
  <c r="V65" i="2"/>
  <c r="BA138" i="2"/>
  <c r="AZ200" i="2"/>
  <c r="AT209" i="2"/>
  <c r="AT459" i="2"/>
  <c r="BK512" i="2"/>
  <c r="AU514" i="2"/>
  <c r="AW401" i="2"/>
  <c r="AU429" i="2"/>
  <c r="BI481" i="2"/>
  <c r="AF64" i="2"/>
  <c r="AU427" i="2"/>
  <c r="X32" i="2"/>
  <c r="AP35" i="2"/>
  <c r="BC150" i="2"/>
  <c r="AT154" i="2"/>
  <c r="AU199" i="2"/>
  <c r="BL225" i="2"/>
  <c r="BM251" i="2"/>
  <c r="BN257" i="2"/>
  <c r="AZ263" i="2"/>
  <c r="AX422" i="2"/>
  <c r="D35" i="3"/>
  <c r="Y51" i="2"/>
  <c r="W59" i="2"/>
  <c r="AW147" i="2"/>
  <c r="AV296" i="2"/>
  <c r="AZ413" i="2"/>
  <c r="BB463" i="2"/>
  <c r="X36" i="2"/>
  <c r="X28" i="2"/>
  <c r="W47" i="2"/>
  <c r="X53" i="2"/>
  <c r="AH36" i="2"/>
  <c r="W42" i="2"/>
  <c r="AH65" i="2"/>
  <c r="AF68" i="2"/>
  <c r="AT124" i="2"/>
  <c r="AW125" i="2"/>
  <c r="AT163" i="2"/>
  <c r="AU217" i="2"/>
  <c r="BM336" i="2"/>
  <c r="BM426" i="2"/>
  <c r="AW451" i="2"/>
  <c r="BC480" i="2"/>
  <c r="D36" i="3"/>
  <c r="AQ25" i="2"/>
  <c r="Y28" i="2"/>
  <c r="AR35" i="2"/>
  <c r="X46" i="2"/>
  <c r="X47" i="2"/>
  <c r="U56" i="2"/>
  <c r="AR25" i="2"/>
  <c r="AO36" i="2"/>
  <c r="AF38" i="2"/>
  <c r="BE38" i="2" s="1"/>
  <c r="X42" i="2"/>
  <c r="AF46" i="2"/>
  <c r="AS51" i="2"/>
  <c r="AH53" i="2"/>
  <c r="V54" i="2"/>
  <c r="V56" i="2"/>
  <c r="AP68" i="2"/>
  <c r="AV124" i="2"/>
  <c r="BI141" i="2"/>
  <c r="BC163" i="2"/>
  <c r="AT239" i="2"/>
  <c r="AT307" i="2"/>
  <c r="AV312" i="2"/>
  <c r="BO372" i="2"/>
  <c r="BL393" i="2"/>
  <c r="AT439" i="2"/>
  <c r="BC465" i="2"/>
  <c r="BA499" i="2"/>
  <c r="AP36" i="2"/>
  <c r="AP38" i="2"/>
  <c r="AE45" i="2"/>
  <c r="AR46" i="2"/>
  <c r="BG51" i="2"/>
  <c r="AF62" i="2"/>
  <c r="BC133" i="2"/>
  <c r="BQ334" i="2"/>
  <c r="BL423" i="2"/>
  <c r="AZ425" i="2"/>
  <c r="AT441" i="2"/>
  <c r="AU137" i="2"/>
  <c r="AY493" i="2"/>
  <c r="AW507" i="2"/>
  <c r="AO45" i="2"/>
  <c r="AO54" i="2"/>
  <c r="AH62" i="2"/>
  <c r="U22" i="2"/>
  <c r="AH28" i="2"/>
  <c r="BG24" i="2" s="1"/>
  <c r="AS38" i="2"/>
  <c r="AP47" i="2"/>
  <c r="AP54" i="2"/>
  <c r="V59" i="2"/>
  <c r="AP62" i="2"/>
  <c r="AX201" i="2"/>
  <c r="BJ267" i="2"/>
  <c r="D37" i="3"/>
  <c r="AR38" i="2"/>
  <c r="AF42" i="2"/>
  <c r="AQ47" i="2"/>
  <c r="AR62" i="2"/>
  <c r="AX189" i="2"/>
  <c r="AT254" i="2"/>
  <c r="AT366" i="2"/>
  <c r="AY513" i="2"/>
  <c r="AW515" i="2"/>
  <c r="D38" i="3"/>
  <c r="AT350" i="2"/>
  <c r="BO363" i="2"/>
  <c r="AV391" i="2"/>
  <c r="AV421" i="2"/>
  <c r="AS24" i="2"/>
  <c r="AR32" i="2"/>
  <c r="X38" i="2"/>
  <c r="V47" i="2"/>
  <c r="AV146" i="2"/>
  <c r="AX147" i="2"/>
  <c r="BA159" i="2"/>
  <c r="BB219" i="2"/>
  <c r="AY237" i="2"/>
  <c r="BP445" i="2"/>
  <c r="AO22" i="2"/>
  <c r="Y38" i="2"/>
  <c r="V46" i="2"/>
  <c r="AF65" i="2"/>
  <c r="BN373" i="2"/>
  <c r="BA379" i="2"/>
  <c r="BK147" i="2"/>
  <c r="BC166" i="2"/>
  <c r="AT187" i="2"/>
  <c r="BO242" i="2"/>
  <c r="AZ293" i="2"/>
  <c r="AV340" i="2"/>
  <c r="BL345" i="2"/>
  <c r="AV372" i="2"/>
  <c r="AX383" i="2"/>
  <c r="AW397" i="2"/>
  <c r="AV447" i="2"/>
  <c r="AZ456" i="2"/>
  <c r="AU135" i="2"/>
  <c r="AU223" i="2"/>
  <c r="BA254" i="2"/>
  <c r="AZ266" i="2"/>
  <c r="BN282" i="2"/>
  <c r="BB293" i="2"/>
  <c r="AU306" i="2"/>
  <c r="BK311" i="2"/>
  <c r="BK319" i="2"/>
  <c r="BN341" i="2"/>
  <c r="BO369" i="2"/>
  <c r="BO380" i="2"/>
  <c r="BK421" i="2"/>
  <c r="BL451" i="2"/>
  <c r="BC494" i="2"/>
  <c r="AZ499" i="2"/>
  <c r="AU521" i="2"/>
  <c r="AP21" i="2"/>
  <c r="AY129" i="2"/>
  <c r="AY135" i="2"/>
  <c r="AY140" i="2"/>
  <c r="BQ341" i="2"/>
  <c r="BN374" i="2"/>
  <c r="AT453" i="2"/>
  <c r="AU134" i="2"/>
  <c r="AZ206" i="2"/>
  <c r="BI231" i="2"/>
  <c r="AU268" i="2"/>
  <c r="AW302" i="2"/>
  <c r="BJ347" i="2"/>
  <c r="BA474" i="2"/>
  <c r="AY483" i="2"/>
  <c r="BC495" i="2"/>
  <c r="BA135" i="2"/>
  <c r="AT147" i="2"/>
  <c r="AX471" i="2"/>
  <c r="BO148" i="2"/>
  <c r="AT358" i="2"/>
  <c r="BA368" i="2"/>
  <c r="AW411" i="2"/>
  <c r="AV460" i="2"/>
  <c r="AV464" i="2"/>
  <c r="BI133" i="2"/>
  <c r="BB470" i="2"/>
  <c r="AX125" i="2"/>
  <c r="BI155" i="2"/>
  <c r="BC162" i="2"/>
  <c r="AX225" i="2"/>
  <c r="AW246" i="2"/>
  <c r="AU256" i="2"/>
  <c r="AY432" i="2"/>
  <c r="AX442" i="2"/>
  <c r="AZ460" i="2"/>
  <c r="AZ485" i="2"/>
  <c r="AW490" i="2"/>
  <c r="AZ505" i="2"/>
  <c r="D47" i="3"/>
  <c r="AY125" i="2"/>
  <c r="AW191" i="2"/>
  <c r="AT196" i="2"/>
  <c r="BB297" i="2"/>
  <c r="AU312" i="2"/>
  <c r="BA324" i="2"/>
  <c r="AU375" i="2"/>
  <c r="BC407" i="2"/>
  <c r="BJ414" i="2"/>
  <c r="BC416" i="2"/>
  <c r="BA442" i="2"/>
  <c r="BB457" i="2"/>
  <c r="BR465" i="2"/>
  <c r="BC513" i="2"/>
  <c r="AT142" i="2"/>
  <c r="AV188" i="2"/>
  <c r="BB213" i="2"/>
  <c r="AT242" i="2"/>
  <c r="AW374" i="2"/>
  <c r="AY403" i="2"/>
  <c r="BJ238" i="2"/>
  <c r="BA257" i="2"/>
  <c r="AT304" i="2"/>
  <c r="BK377" i="2"/>
  <c r="BM425" i="2"/>
  <c r="AV484" i="2"/>
  <c r="BA150" i="2"/>
  <c r="BM164" i="2"/>
  <c r="AW177" i="2"/>
  <c r="BC245" i="2"/>
  <c r="BC264" i="2"/>
  <c r="BM329" i="2"/>
  <c r="BJ352" i="2"/>
  <c r="BL353" i="2"/>
  <c r="BO357" i="2"/>
  <c r="BL367" i="2"/>
  <c r="BG32" i="2"/>
  <c r="BG46" i="2"/>
  <c r="BD36" i="2"/>
  <c r="BE24" i="2"/>
  <c r="BH42" i="2"/>
  <c r="BD22" i="2"/>
  <c r="BE31" i="2"/>
  <c r="BH77" i="2"/>
  <c r="BG58" i="2"/>
  <c r="BE32" i="2"/>
  <c r="AE31" i="2"/>
  <c r="U31" i="2"/>
  <c r="AH45" i="2"/>
  <c r="B14" i="3"/>
  <c r="U21" i="2"/>
  <c r="AR21" i="2"/>
  <c r="AG58" i="2"/>
  <c r="BF59" i="2" s="1"/>
  <c r="AE59" i="2"/>
  <c r="BD58" i="2" s="1"/>
  <c r="AS59" i="2"/>
  <c r="C14" i="3"/>
  <c r="AE21" i="2"/>
  <c r="AP24" i="2"/>
  <c r="AI46" i="2"/>
  <c r="Y46" i="2"/>
  <c r="AO62" i="2"/>
  <c r="AE62" i="2"/>
  <c r="AH68" i="2"/>
  <c r="AG5" i="2"/>
  <c r="AQ5" i="2"/>
  <c r="W5" i="2"/>
  <c r="D14" i="3"/>
  <c r="AG21" i="2"/>
  <c r="W21" i="2"/>
  <c r="AF21" i="2"/>
  <c r="AQ24" i="2"/>
  <c r="Y25" i="2"/>
  <c r="W28" i="2"/>
  <c r="V31" i="2"/>
  <c r="AS32" i="2"/>
  <c r="AI32" i="2"/>
  <c r="BH33" i="2" s="1"/>
  <c r="AG35" i="2"/>
  <c r="AS36" i="2"/>
  <c r="AQ38" i="2"/>
  <c r="Y42" i="2"/>
  <c r="X45" i="2"/>
  <c r="U46" i="2"/>
  <c r="X56" i="2"/>
  <c r="U58" i="2"/>
  <c r="AI58" i="2"/>
  <c r="AS62" i="2"/>
  <c r="AP63" i="2"/>
  <c r="U64" i="2"/>
  <c r="AE64" i="2"/>
  <c r="AO64" i="2"/>
  <c r="W68" i="2"/>
  <c r="AG68" i="2"/>
  <c r="Y4" i="2"/>
  <c r="AS4" i="2"/>
  <c r="U8" i="2"/>
  <c r="AE8" i="2"/>
  <c r="AO8" i="2"/>
  <c r="U12" i="2"/>
  <c r="AE12" i="2"/>
  <c r="AO12" i="2"/>
  <c r="Y15" i="2"/>
  <c r="AI15" i="2"/>
  <c r="AS15" i="2"/>
  <c r="AE16" i="2"/>
  <c r="AO16" i="2"/>
  <c r="U16" i="2"/>
  <c r="W20" i="2"/>
  <c r="AG20" i="2"/>
  <c r="AQ20" i="2"/>
  <c r="X72" i="2"/>
  <c r="AH72" i="2"/>
  <c r="AR72" i="2"/>
  <c r="AF73" i="2"/>
  <c r="AP73" i="2"/>
  <c r="V73" i="2"/>
  <c r="AF76" i="2"/>
  <c r="AP76" i="2"/>
  <c r="V76" i="2"/>
  <c r="AP84" i="2"/>
  <c r="V84" i="2"/>
  <c r="AF84" i="2"/>
  <c r="AO51" i="2"/>
  <c r="AE51" i="2"/>
  <c r="AE63" i="2"/>
  <c r="U63" i="2"/>
  <c r="AS5" i="2"/>
  <c r="Y5" i="2"/>
  <c r="AI5" i="2"/>
  <c r="Y9" i="2"/>
  <c r="AI9" i="2"/>
  <c r="AS9" i="2"/>
  <c r="W79" i="2"/>
  <c r="BH79" i="2"/>
  <c r="AM115" i="2"/>
  <c r="BG115" i="2"/>
  <c r="U35" i="2"/>
  <c r="AG36" i="2"/>
  <c r="BF37" i="2" s="1"/>
  <c r="AE38" i="2"/>
  <c r="U47" i="2"/>
  <c r="AI47" i="2"/>
  <c r="AP53" i="2"/>
  <c r="W58" i="2"/>
  <c r="U59" i="2"/>
  <c r="AI59" i="2"/>
  <c r="AG62" i="2"/>
  <c r="AG64" i="2"/>
  <c r="AQ64" i="2"/>
  <c r="W64" i="2"/>
  <c r="Y68" i="2"/>
  <c r="AI68" i="2"/>
  <c r="AS68" i="2"/>
  <c r="W8" i="2"/>
  <c r="AG8" i="2"/>
  <c r="AQ8" i="2"/>
  <c r="W12" i="2"/>
  <c r="AG12" i="2"/>
  <c r="AQ12" i="2"/>
  <c r="U14" i="2"/>
  <c r="AE14" i="2"/>
  <c r="AO14" i="2"/>
  <c r="AQ16" i="2"/>
  <c r="W16" i="2"/>
  <c r="AG16" i="2"/>
  <c r="Y20" i="2"/>
  <c r="AI20" i="2"/>
  <c r="AS20" i="2"/>
  <c r="AE70" i="2"/>
  <c r="AO70" i="2"/>
  <c r="U70" i="2"/>
  <c r="AR73" i="2"/>
  <c r="AH73" i="2"/>
  <c r="BG74" i="2" s="1"/>
  <c r="X73" i="2"/>
  <c r="AH21" i="2"/>
  <c r="AI35" i="2"/>
  <c r="Y35" i="2"/>
  <c r="AE24" i="2"/>
  <c r="AE53" i="2"/>
  <c r="U53" i="2"/>
  <c r="AQ63" i="2"/>
  <c r="AG63" i="2"/>
  <c r="AO68" i="2"/>
  <c r="U7" i="2"/>
  <c r="AE7" i="2"/>
  <c r="AO7" i="2"/>
  <c r="U11" i="2"/>
  <c r="AE11" i="2"/>
  <c r="AO11" i="2"/>
  <c r="Y69" i="2"/>
  <c r="AI69" i="2"/>
  <c r="BH71" i="2" s="1"/>
  <c r="AS69" i="2"/>
  <c r="BE70" i="2"/>
  <c r="V74" i="2"/>
  <c r="AF74" i="2"/>
  <c r="AP74" i="2"/>
  <c r="BE96" i="2"/>
  <c r="AK125" i="2"/>
  <c r="BE125" i="2"/>
  <c r="E60" i="3"/>
  <c r="D60" i="3"/>
  <c r="C60" i="3"/>
  <c r="B60" i="3"/>
  <c r="F60" i="3"/>
  <c r="AG51" i="2"/>
  <c r="BF52" i="2" s="1"/>
  <c r="AR54" i="2"/>
  <c r="AI62" i="2"/>
  <c r="AS64" i="2"/>
  <c r="AI64" i="2"/>
  <c r="X68" i="2"/>
  <c r="Y8" i="2"/>
  <c r="AI8" i="2"/>
  <c r="AS8" i="2"/>
  <c r="AI12" i="2"/>
  <c r="AS12" i="2"/>
  <c r="Y12" i="2"/>
  <c r="W14" i="2"/>
  <c r="AG14" i="2"/>
  <c r="AQ14" i="2"/>
  <c r="AQ70" i="2"/>
  <c r="W70" i="2"/>
  <c r="AG70" i="2"/>
  <c r="BG78" i="2"/>
  <c r="U81" i="2"/>
  <c r="AE81" i="2"/>
  <c r="AO81" i="2"/>
  <c r="BH105" i="2"/>
  <c r="AG24" i="2"/>
  <c r="AE25" i="2"/>
  <c r="AS25" i="2"/>
  <c r="BG25" i="2"/>
  <c r="AI36" i="2"/>
  <c r="BH38" i="2" s="1"/>
  <c r="AG38" i="2"/>
  <c r="AS42" i="2"/>
  <c r="AQ56" i="2"/>
  <c r="AO58" i="2"/>
  <c r="AO31" i="2"/>
  <c r="AE54" i="2"/>
  <c r="W7" i="2"/>
  <c r="AG7" i="2"/>
  <c r="AQ7" i="2"/>
  <c r="AG17" i="2"/>
  <c r="AQ17" i="2"/>
  <c r="W17" i="2"/>
  <c r="F14" i="3"/>
  <c r="AS21" i="2"/>
  <c r="AI21" i="2"/>
  <c r="AG22" i="2"/>
  <c r="BF23" i="2" s="1"/>
  <c r="AI22" i="2"/>
  <c r="BH23" i="2" s="1"/>
  <c r="Y22" i="2"/>
  <c r="AH22" i="2"/>
  <c r="BG23" i="2" s="1"/>
  <c r="AO42" i="2"/>
  <c r="AE42" i="2"/>
  <c r="AP45" i="2"/>
  <c r="AO46" i="2"/>
  <c r="Y21" i="2"/>
  <c r="AO28" i="2"/>
  <c r="AE28" i="2"/>
  <c r="AO32" i="2"/>
  <c r="AE43" i="2"/>
  <c r="BD44" i="2" s="1"/>
  <c r="U43" i="2"/>
  <c r="AQ53" i="2"/>
  <c r="AG53" i="2"/>
  <c r="AF53" i="2"/>
  <c r="AI63" i="2"/>
  <c r="U65" i="2"/>
  <c r="AE65" i="2"/>
  <c r="BG2" i="2"/>
  <c r="AG11" i="2"/>
  <c r="AQ11" i="2"/>
  <c r="W11" i="2"/>
  <c r="U18" i="2"/>
  <c r="AE18" i="2"/>
  <c r="AO18" i="2"/>
  <c r="AS77" i="2"/>
  <c r="AG79" i="2"/>
  <c r="X22" i="2"/>
  <c r="U24" i="2"/>
  <c r="AI24" i="2"/>
  <c r="BH27" i="2" s="1"/>
  <c r="AS28" i="2"/>
  <c r="AP31" i="2"/>
  <c r="AP32" i="2"/>
  <c r="AO35" i="2"/>
  <c r="W36" i="2"/>
  <c r="U38" i="2"/>
  <c r="AG42" i="2"/>
  <c r="AQ46" i="2"/>
  <c r="AO47" i="2"/>
  <c r="U51" i="2"/>
  <c r="AG54" i="2"/>
  <c r="W54" i="2"/>
  <c r="W62" i="2"/>
  <c r="AO3" i="2"/>
  <c r="AE3" i="2"/>
  <c r="AJ76" i="2" s="1"/>
  <c r="U6" i="2"/>
  <c r="AE6" i="2"/>
  <c r="AO6" i="2"/>
  <c r="AE10" i="2"/>
  <c r="AO10" i="2"/>
  <c r="U10" i="2"/>
  <c r="Y14" i="2"/>
  <c r="AI14" i="2"/>
  <c r="AS14" i="2"/>
  <c r="AP78" i="2"/>
  <c r="V78" i="2"/>
  <c r="BH87" i="2"/>
  <c r="AI53" i="2"/>
  <c r="AH54" i="2"/>
  <c r="W63" i="2"/>
  <c r="Y64" i="2"/>
  <c r="W65" i="2"/>
  <c r="AG65" i="2"/>
  <c r="AQ65" i="2"/>
  <c r="Y2" i="2"/>
  <c r="AI2" i="2"/>
  <c r="AS2" i="2"/>
  <c r="Y7" i="2"/>
  <c r="AI7" i="2"/>
  <c r="AS7" i="2"/>
  <c r="AS11" i="2"/>
  <c r="Y11" i="2"/>
  <c r="AI11" i="2"/>
  <c r="U13" i="2"/>
  <c r="AE13" i="2"/>
  <c r="AO13" i="2"/>
  <c r="AS17" i="2"/>
  <c r="Y17" i="2"/>
  <c r="AI17" i="2"/>
  <c r="BE20" i="2"/>
  <c r="AE75" i="2"/>
  <c r="BD76" i="2" s="1"/>
  <c r="AO75" i="2"/>
  <c r="U75" i="2"/>
  <c r="Y77" i="2"/>
  <c r="BE80" i="2"/>
  <c r="AF85" i="2"/>
  <c r="AP85" i="2"/>
  <c r="V85" i="2"/>
  <c r="U42" i="2"/>
  <c r="AG45" i="2"/>
  <c r="W45" i="2"/>
  <c r="AF45" i="2"/>
  <c r="W51" i="2"/>
  <c r="AS54" i="2"/>
  <c r="AI54" i="2"/>
  <c r="AG56" i="2"/>
  <c r="W3" i="2"/>
  <c r="AB90" i="2" s="1"/>
  <c r="AQ3" i="2"/>
  <c r="AE4" i="2"/>
  <c r="AO4" i="2"/>
  <c r="U4" i="2"/>
  <c r="Z99" i="2" s="1"/>
  <c r="W6" i="2"/>
  <c r="AG6" i="2"/>
  <c r="AQ6" i="2"/>
  <c r="AQ10" i="2"/>
  <c r="W10" i="2"/>
  <c r="AG10" i="2"/>
  <c r="AL92" i="2" s="1"/>
  <c r="AO15" i="2"/>
  <c r="U15" i="2"/>
  <c r="AE15" i="2"/>
  <c r="U19" i="2"/>
  <c r="AE19" i="2"/>
  <c r="AO19" i="2"/>
  <c r="BE69" i="2"/>
  <c r="Y71" i="2"/>
  <c r="AS71" i="2"/>
  <c r="BH75" i="2"/>
  <c r="AQ43" i="2"/>
  <c r="AG43" i="2"/>
  <c r="BF44" i="2" s="1"/>
  <c r="AG28" i="2"/>
  <c r="AE32" i="2"/>
  <c r="BD35" i="2" s="1"/>
  <c r="U5" i="2"/>
  <c r="AE5" i="2"/>
  <c r="AO5" i="2"/>
  <c r="AO9" i="2"/>
  <c r="U9" i="2"/>
  <c r="AE9" i="2"/>
  <c r="W13" i="2"/>
  <c r="AG13" i="2"/>
  <c r="AQ13" i="2"/>
  <c r="AI18" i="2"/>
  <c r="AS18" i="2"/>
  <c r="Y18" i="2"/>
  <c r="BE19" i="2"/>
  <c r="BG69" i="2"/>
  <c r="BF73" i="2"/>
  <c r="AH80" i="2"/>
  <c r="BG83" i="2" s="1"/>
  <c r="AR80" i="2"/>
  <c r="X80" i="2"/>
  <c r="U25" i="2"/>
  <c r="AQ31" i="2"/>
  <c r="AG31" i="2"/>
  <c r="AI43" i="2"/>
  <c r="BH44" i="2" s="1"/>
  <c r="AI56" i="2"/>
  <c r="Y56" i="2"/>
  <c r="AI65" i="2"/>
  <c r="AS65" i="2"/>
  <c r="Y65" i="2"/>
  <c r="AQ22" i="2"/>
  <c r="AG32" i="2"/>
  <c r="W32" i="2"/>
  <c r="BG47" i="2"/>
  <c r="Y3" i="2"/>
  <c r="AI3" i="2"/>
  <c r="AQ4" i="2"/>
  <c r="AG4" i="2"/>
  <c r="AL111" i="2" s="1"/>
  <c r="AI6" i="2"/>
  <c r="AS6" i="2"/>
  <c r="Y6" i="2"/>
  <c r="Y10" i="2"/>
  <c r="AI10" i="2"/>
  <c r="AS10" i="2"/>
  <c r="BE12" i="2"/>
  <c r="W15" i="2"/>
  <c r="AG15" i="2"/>
  <c r="AQ15" i="2"/>
  <c r="W19" i="2"/>
  <c r="AG19" i="2"/>
  <c r="AQ19" i="2"/>
  <c r="BH80" i="2"/>
  <c r="E43" i="3"/>
  <c r="E54" i="3"/>
  <c r="E34" i="3"/>
  <c r="E14" i="3"/>
  <c r="F27" i="3"/>
  <c r="B23" i="3"/>
  <c r="E27" i="3"/>
  <c r="B25" i="3"/>
  <c r="E29" i="3"/>
  <c r="C27" i="3"/>
  <c r="B27" i="3"/>
  <c r="E24" i="3"/>
  <c r="B29" i="3"/>
  <c r="E26" i="3"/>
  <c r="B24" i="3"/>
  <c r="B26" i="3"/>
  <c r="E23" i="3"/>
  <c r="B28" i="3"/>
  <c r="E25" i="3"/>
  <c r="E28" i="3"/>
  <c r="AS35" i="2"/>
  <c r="BE36" i="2"/>
  <c r="AS45" i="2"/>
  <c r="AI45" i="2"/>
  <c r="AG46" i="2"/>
  <c r="BF49" i="2" s="1"/>
  <c r="AS47" i="2"/>
  <c r="AI31" i="2"/>
  <c r="W43" i="2"/>
  <c r="Y53" i="2"/>
  <c r="W9" i="2"/>
  <c r="AG9" i="2"/>
  <c r="AQ9" i="2"/>
  <c r="AO69" i="2"/>
  <c r="U69" i="2"/>
  <c r="AE69" i="2"/>
  <c r="BE102" i="2"/>
  <c r="AS16" i="2"/>
  <c r="BE16" i="2"/>
  <c r="AO20" i="2"/>
  <c r="AQ69" i="2"/>
  <c r="AS70" i="2"/>
  <c r="Y72" i="2"/>
  <c r="X75" i="2"/>
  <c r="AH75" i="2"/>
  <c r="X77" i="2"/>
  <c r="BG77" i="2"/>
  <c r="AE78" i="2"/>
  <c r="BG79" i="2"/>
  <c r="AS83" i="2"/>
  <c r="Y83" i="2"/>
  <c r="AF88" i="2"/>
  <c r="AP88" i="2"/>
  <c r="AG88" i="2"/>
  <c r="Y89" i="2"/>
  <c r="BD93" i="2"/>
  <c r="AO99" i="2"/>
  <c r="AE108" i="2"/>
  <c r="BH110" i="2"/>
  <c r="AG112" i="2"/>
  <c r="V113" i="2"/>
  <c r="AP113" i="2"/>
  <c r="BA115" i="2"/>
  <c r="AV115" i="2"/>
  <c r="AZ116" i="2"/>
  <c r="AU116" i="2"/>
  <c r="BF120" i="2"/>
  <c r="AL120" i="2"/>
  <c r="AF127" i="2"/>
  <c r="V127" i="2"/>
  <c r="AA127" i="2" s="1"/>
  <c r="AP127" i="2"/>
  <c r="BA130" i="2"/>
  <c r="AV130" i="2"/>
  <c r="BC138" i="2"/>
  <c r="AX138" i="2"/>
  <c r="BB153" i="2"/>
  <c r="AW153" i="2"/>
  <c r="AF86" i="2"/>
  <c r="Y87" i="2"/>
  <c r="AH88" i="2"/>
  <c r="AS89" i="2"/>
  <c r="AR90" i="2"/>
  <c r="AQ95" i="2"/>
  <c r="W95" i="2"/>
  <c r="AF103" i="2"/>
  <c r="AP103" i="2"/>
  <c r="U117" i="2"/>
  <c r="Z117" i="2" s="1"/>
  <c r="AE117" i="2"/>
  <c r="AO117" i="2"/>
  <c r="AX121" i="2"/>
  <c r="BC121" i="2"/>
  <c r="BB135" i="2"/>
  <c r="AW135" i="2"/>
  <c r="AY138" i="2"/>
  <c r="AT138" i="2"/>
  <c r="AU144" i="2"/>
  <c r="AZ144" i="2"/>
  <c r="AI16" i="2"/>
  <c r="AE20" i="2"/>
  <c r="AG69" i="2"/>
  <c r="BF71" i="2" s="1"/>
  <c r="AP81" i="2"/>
  <c r="V81" i="2"/>
  <c r="BF85" i="2"/>
  <c r="AG86" i="2"/>
  <c r="AH95" i="2"/>
  <c r="X95" i="2"/>
  <c r="AP102" i="2"/>
  <c r="V102" i="2"/>
  <c r="BG102" i="2"/>
  <c r="BF106" i="2"/>
  <c r="AO112" i="2"/>
  <c r="U112" i="2"/>
  <c r="AH113" i="2"/>
  <c r="X113" i="2"/>
  <c r="AR113" i="2"/>
  <c r="AP117" i="2"/>
  <c r="V117" i="2"/>
  <c r="AA117" i="2" s="1"/>
  <c r="AP120" i="2"/>
  <c r="V120" i="2"/>
  <c r="AA120" i="2" s="1"/>
  <c r="AF120" i="2"/>
  <c r="BH120" i="2"/>
  <c r="AN120" i="2"/>
  <c r="V122" i="2"/>
  <c r="AA122" i="2" s="1"/>
  <c r="AF122" i="2"/>
  <c r="AP122" i="2"/>
  <c r="AN128" i="2"/>
  <c r="BH128" i="2"/>
  <c r="BC134" i="2"/>
  <c r="AX134" i="2"/>
  <c r="BQ145" i="2"/>
  <c r="BL145" i="2"/>
  <c r="AU154" i="2"/>
  <c r="AZ154" i="2"/>
  <c r="AS87" i="2"/>
  <c r="AR95" i="2"/>
  <c r="W98" i="2"/>
  <c r="AQ98" i="2"/>
  <c r="AR103" i="2"/>
  <c r="AH103" i="2"/>
  <c r="X103" i="2"/>
  <c r="AR106" i="2"/>
  <c r="X106" i="2"/>
  <c r="AS113" i="2"/>
  <c r="BF114" i="2"/>
  <c r="AL114" i="2"/>
  <c r="AS116" i="2"/>
  <c r="AI116" i="2"/>
  <c r="V125" i="2"/>
  <c r="AA125" i="2" s="1"/>
  <c r="AP125" i="2"/>
  <c r="AT128" i="2"/>
  <c r="AY128" i="2"/>
  <c r="AM133" i="2"/>
  <c r="BG133" i="2"/>
  <c r="X76" i="2"/>
  <c r="AC76" i="2" s="1"/>
  <c r="AE82" i="2"/>
  <c r="AI84" i="2"/>
  <c r="X85" i="2"/>
  <c r="AS95" i="2"/>
  <c r="AE97" i="2"/>
  <c r="U97" i="2"/>
  <c r="AH98" i="2"/>
  <c r="AR98" i="2"/>
  <c r="AP98" i="2"/>
  <c r="AI101" i="2"/>
  <c r="AE105" i="2"/>
  <c r="AO105" i="2"/>
  <c r="BF105" i="2"/>
  <c r="AQ106" i="2"/>
  <c r="AP108" i="2"/>
  <c r="AF108" i="2"/>
  <c r="AW116" i="2"/>
  <c r="AZ119" i="2"/>
  <c r="AU119" i="2"/>
  <c r="X120" i="2"/>
  <c r="AC120" i="2" s="1"/>
  <c r="AR120" i="2"/>
  <c r="AO121" i="2"/>
  <c r="U121" i="2"/>
  <c r="Z121" i="2" s="1"/>
  <c r="AE121" i="2"/>
  <c r="Y80" i="2"/>
  <c r="AI81" i="2"/>
  <c r="BH82" i="2" s="1"/>
  <c r="AS81" i="2"/>
  <c r="AE87" i="2"/>
  <c r="W88" i="2"/>
  <c r="AF89" i="2"/>
  <c r="V93" i="2"/>
  <c r="Y95" i="2"/>
  <c r="AE100" i="2"/>
  <c r="BD101" i="2" s="1"/>
  <c r="AO100" i="2"/>
  <c r="AO108" i="2"/>
  <c r="BH115" i="2"/>
  <c r="AN115" i="2"/>
  <c r="AW117" i="2"/>
  <c r="BJ121" i="2"/>
  <c r="BO121" i="2"/>
  <c r="BB136" i="2"/>
  <c r="AW136" i="2"/>
  <c r="AU147" i="2"/>
  <c r="AZ147" i="2"/>
  <c r="AS13" i="2"/>
  <c r="BE13" i="2"/>
  <c r="AO17" i="2"/>
  <c r="AQ18" i="2"/>
  <c r="AS19" i="2"/>
  <c r="AF72" i="2"/>
  <c r="AF77" i="2"/>
  <c r="BE78" i="2" s="1"/>
  <c r="AS80" i="2"/>
  <c r="AG82" i="2"/>
  <c r="W82" i="2"/>
  <c r="AR83" i="2"/>
  <c r="AF87" i="2"/>
  <c r="X88" i="2"/>
  <c r="U90" i="2"/>
  <c r="AE90" i="2"/>
  <c r="BD91" i="2" s="1"/>
  <c r="AF100" i="2"/>
  <c r="V100" i="2"/>
  <c r="V103" i="2"/>
  <c r="W106" i="2"/>
  <c r="X108" i="2"/>
  <c r="AR108" i="2"/>
  <c r="AH108" i="2"/>
  <c r="BG111" i="2"/>
  <c r="Y116" i="2"/>
  <c r="AD116" i="2" s="1"/>
  <c r="BE116" i="2"/>
  <c r="BJ118" i="2"/>
  <c r="BO118" i="2"/>
  <c r="AX120" i="2"/>
  <c r="AX122" i="2"/>
  <c r="BB123" i="2"/>
  <c r="AW123" i="2"/>
  <c r="AV148" i="2"/>
  <c r="BA148" i="2"/>
  <c r="AE99" i="2"/>
  <c r="BH100" i="2"/>
  <c r="AH101" i="2"/>
  <c r="BG104" i="2" s="1"/>
  <c r="X101" i="2"/>
  <c r="AC101" i="2" s="1"/>
  <c r="AR101" i="2"/>
  <c r="AF107" i="2"/>
  <c r="AF115" i="2"/>
  <c r="AP115" i="2"/>
  <c r="V115" i="2"/>
  <c r="AA115" i="2" s="1"/>
  <c r="BB129" i="2"/>
  <c r="AW129" i="2"/>
  <c r="AZ131" i="2"/>
  <c r="AU131" i="2"/>
  <c r="AX152" i="2"/>
  <c r="BC152" i="2"/>
  <c r="AI13" i="2"/>
  <c r="AE17" i="2"/>
  <c r="AG18" i="2"/>
  <c r="AI19" i="2"/>
  <c r="AF79" i="2"/>
  <c r="V79" i="2"/>
  <c r="AE85" i="2"/>
  <c r="AQ86" i="2"/>
  <c r="BH89" i="2"/>
  <c r="AF91" i="2"/>
  <c r="V91" i="2"/>
  <c r="BF99" i="2"/>
  <c r="AS105" i="2"/>
  <c r="Y105" i="2"/>
  <c r="BH107" i="2"/>
  <c r="BH111" i="2"/>
  <c r="BF119" i="2"/>
  <c r="AL119" i="2"/>
  <c r="AZ142" i="2"/>
  <c r="AU142" i="2"/>
  <c r="AT152" i="2"/>
  <c r="AY152" i="2"/>
  <c r="V92" i="2"/>
  <c r="AP92" i="2"/>
  <c r="AP96" i="2"/>
  <c r="V96" i="2"/>
  <c r="BD109" i="2"/>
  <c r="AJ109" i="2"/>
  <c r="V110" i="2"/>
  <c r="AP110" i="2"/>
  <c r="AR115" i="2"/>
  <c r="X115" i="2"/>
  <c r="AC115" i="2" s="1"/>
  <c r="BO116" i="2"/>
  <c r="BE117" i="2"/>
  <c r="AK117" i="2"/>
  <c r="AZ121" i="2"/>
  <c r="AU121" i="2"/>
  <c r="AK138" i="2"/>
  <c r="BE138" i="2"/>
  <c r="BB139" i="2"/>
  <c r="AW139" i="2"/>
  <c r="BB143" i="2"/>
  <c r="AW143" i="2"/>
  <c r="BB160" i="2"/>
  <c r="AW160" i="2"/>
  <c r="BG91" i="2"/>
  <c r="X71" i="2"/>
  <c r="V72" i="2"/>
  <c r="AH76" i="2"/>
  <c r="AR79" i="2"/>
  <c r="C25" i="3" s="1"/>
  <c r="X79" i="2"/>
  <c r="BG82" i="2"/>
  <c r="Y84" i="2"/>
  <c r="AH85" i="2"/>
  <c r="AS86" i="2"/>
  <c r="U87" i="2"/>
  <c r="W89" i="2"/>
  <c r="AP89" i="2"/>
  <c r="BG90" i="2"/>
  <c r="AR91" i="2"/>
  <c r="X91" i="2"/>
  <c r="BH91" i="2"/>
  <c r="AF93" i="2"/>
  <c r="BE94" i="2" s="1"/>
  <c r="AG95" i="2"/>
  <c r="AF98" i="2"/>
  <c r="BE99" i="2" s="1"/>
  <c r="U100" i="2"/>
  <c r="Y101" i="2"/>
  <c r="AH106" i="2"/>
  <c r="BG107" i="2" s="1"/>
  <c r="AG107" i="2"/>
  <c r="BF108" i="2" s="1"/>
  <c r="AQ107" i="2"/>
  <c r="AI113" i="2"/>
  <c r="AL117" i="2"/>
  <c r="BF117" i="2"/>
  <c r="AJ122" i="2"/>
  <c r="BD122" i="2"/>
  <c r="AU124" i="2"/>
  <c r="AZ124" i="2"/>
  <c r="AZ126" i="2"/>
  <c r="AU126" i="2"/>
  <c r="AL127" i="2"/>
  <c r="BF127" i="2"/>
  <c r="AJ129" i="2"/>
  <c r="BD129" i="2"/>
  <c r="BD130" i="2"/>
  <c r="AJ130" i="2"/>
  <c r="AY136" i="2"/>
  <c r="AT136" i="2"/>
  <c r="AZ149" i="2"/>
  <c r="AU149" i="2"/>
  <c r="AZ151" i="2"/>
  <c r="AU151" i="2"/>
  <c r="V80" i="2"/>
  <c r="AP80" i="2"/>
  <c r="V87" i="2"/>
  <c r="AE88" i="2"/>
  <c r="AQ89" i="2"/>
  <c r="AO90" i="2"/>
  <c r="X96" i="2"/>
  <c r="AH96" i="2"/>
  <c r="BG97" i="2" s="1"/>
  <c r="AG98" i="2"/>
  <c r="BD103" i="2"/>
  <c r="Y104" i="2"/>
  <c r="AI104" i="2"/>
  <c r="AP107" i="2"/>
  <c r="AH110" i="2"/>
  <c r="X110" i="2"/>
  <c r="AE112" i="2"/>
  <c r="BG117" i="2"/>
  <c r="AM117" i="2"/>
  <c r="BA119" i="2"/>
  <c r="AV119" i="2"/>
  <c r="BB121" i="2"/>
  <c r="AW121" i="2"/>
  <c r="BF122" i="2"/>
  <c r="AL122" i="2"/>
  <c r="AV126" i="2"/>
  <c r="BA126" i="2"/>
  <c r="BF137" i="2"/>
  <c r="AL137" i="2"/>
  <c r="BG138" i="2"/>
  <c r="AM138" i="2"/>
  <c r="BB141" i="2"/>
  <c r="AW141" i="2"/>
  <c r="BA151" i="2"/>
  <c r="AV151" i="2"/>
  <c r="AG80" i="2"/>
  <c r="BF84" i="2" s="1"/>
  <c r="AE96" i="2"/>
  <c r="AF106" i="2"/>
  <c r="BE110" i="2" s="1"/>
  <c r="AP106" i="2"/>
  <c r="AF111" i="2"/>
  <c r="AF114" i="2"/>
  <c r="AV116" i="2"/>
  <c r="AP118" i="2"/>
  <c r="AR123" i="2"/>
  <c r="AH124" i="2"/>
  <c r="W125" i="2"/>
  <c r="AB125" i="2" s="1"/>
  <c r="BL125" i="2"/>
  <c r="BQ125" i="2"/>
  <c r="AN130" i="2"/>
  <c r="X132" i="2"/>
  <c r="AC132" i="2" s="1"/>
  <c r="AH132" i="2"/>
  <c r="AP133" i="2"/>
  <c r="AG134" i="2"/>
  <c r="Y135" i="2"/>
  <c r="AD135" i="2" s="1"/>
  <c r="AO135" i="2"/>
  <c r="AH137" i="2"/>
  <c r="X137" i="2"/>
  <c r="AC137" i="2" s="1"/>
  <c r="AI137" i="2"/>
  <c r="AE139" i="2"/>
  <c r="AR146" i="2"/>
  <c r="AH148" i="2"/>
  <c r="BB150" i="2"/>
  <c r="AW150" i="2"/>
  <c r="AH153" i="2"/>
  <c r="AW157" i="2"/>
  <c r="AZ159" i="2"/>
  <c r="AU159" i="2"/>
  <c r="BI159" i="2"/>
  <c r="V161" i="2"/>
  <c r="AA161" i="2" s="1"/>
  <c r="AF161" i="2"/>
  <c r="AS165" i="2"/>
  <c r="Y165" i="2"/>
  <c r="AD165" i="2" s="1"/>
  <c r="AI165" i="2"/>
  <c r="AJ168" i="2"/>
  <c r="BD168" i="2"/>
  <c r="BH168" i="2"/>
  <c r="AN168" i="2"/>
  <c r="BD169" i="2"/>
  <c r="AJ169" i="2"/>
  <c r="AT170" i="2"/>
  <c r="AY170" i="2"/>
  <c r="AE171" i="2"/>
  <c r="AO171" i="2"/>
  <c r="U171" i="2"/>
  <c r="Z171" i="2" s="1"/>
  <c r="AT173" i="2"/>
  <c r="AY173" i="2"/>
  <c r="BE183" i="2"/>
  <c r="AK183" i="2"/>
  <c r="AE126" i="2"/>
  <c r="X130" i="2"/>
  <c r="AC130" i="2" s="1"/>
  <c r="BA134" i="2"/>
  <c r="BG135" i="2"/>
  <c r="AS138" i="2"/>
  <c r="AG139" i="2"/>
  <c r="X140" i="2"/>
  <c r="AC140" i="2" s="1"/>
  <c r="BG140" i="2"/>
  <c r="AE150" i="2"/>
  <c r="AO153" i="2"/>
  <c r="U153" i="2"/>
  <c r="Z153" i="2" s="1"/>
  <c r="AE153" i="2"/>
  <c r="BL156" i="2"/>
  <c r="BQ156" i="2"/>
  <c r="AH158" i="2"/>
  <c r="X158" i="2"/>
  <c r="AC158" i="2" s="1"/>
  <c r="BF161" i="2"/>
  <c r="AL161" i="2"/>
  <c r="AV165" i="2"/>
  <c r="BA165" i="2"/>
  <c r="AZ167" i="2"/>
  <c r="AU167" i="2"/>
  <c r="BL167" i="2"/>
  <c r="BQ167" i="2"/>
  <c r="BJ169" i="2"/>
  <c r="BO169" i="2"/>
  <c r="AJ170" i="2"/>
  <c r="BD170" i="2"/>
  <c r="AN175" i="2"/>
  <c r="BH175" i="2"/>
  <c r="BH177" i="2"/>
  <c r="AN177" i="2"/>
  <c r="AT179" i="2"/>
  <c r="AY179" i="2"/>
  <c r="BE187" i="2"/>
  <c r="AK187" i="2"/>
  <c r="BQ189" i="2"/>
  <c r="BL189" i="2"/>
  <c r="AY190" i="2"/>
  <c r="AT190" i="2"/>
  <c r="BA199" i="2"/>
  <c r="AV199" i="2"/>
  <c r="X114" i="2"/>
  <c r="AC114" i="2" s="1"/>
  <c r="AH114" i="2"/>
  <c r="BK118" i="2"/>
  <c r="AH119" i="2"/>
  <c r="X119" i="2"/>
  <c r="AC119" i="2" s="1"/>
  <c r="AN119" i="2"/>
  <c r="BH119" i="2"/>
  <c r="BI120" i="2"/>
  <c r="BR124" i="2"/>
  <c r="AP126" i="2"/>
  <c r="AF126" i="2"/>
  <c r="AX126" i="2"/>
  <c r="AI129" i="2"/>
  <c r="BN131" i="2"/>
  <c r="U132" i="2"/>
  <c r="Z132" i="2" s="1"/>
  <c r="BC132" i="2"/>
  <c r="BK133" i="2"/>
  <c r="AH134" i="2"/>
  <c r="AR134" i="2"/>
  <c r="BB134" i="2"/>
  <c r="AR135" i="2"/>
  <c r="AR139" i="2"/>
  <c r="AH139" i="2"/>
  <c r="AZ139" i="2"/>
  <c r="BH140" i="2"/>
  <c r="BA143" i="2"/>
  <c r="BD145" i="2"/>
  <c r="AJ145" i="2"/>
  <c r="BA145" i="2"/>
  <c r="AG149" i="2"/>
  <c r="AF150" i="2"/>
  <c r="BP151" i="2"/>
  <c r="BK151" i="2"/>
  <c r="BE159" i="2"/>
  <c r="AK159" i="2"/>
  <c r="AE162" i="2"/>
  <c r="AO162" i="2"/>
  <c r="AL163" i="2"/>
  <c r="BF163" i="2"/>
  <c r="BF170" i="2"/>
  <c r="AL170" i="2"/>
  <c r="AZ173" i="2"/>
  <c r="AU173" i="2"/>
  <c r="BJ175" i="2"/>
  <c r="BO175" i="2"/>
  <c r="AZ176" i="2"/>
  <c r="AU176" i="2"/>
  <c r="AG121" i="2"/>
  <c r="AQ125" i="2"/>
  <c r="BH125" i="2"/>
  <c r="BA129" i="2"/>
  <c r="AQ130" i="2"/>
  <c r="AF131" i="2"/>
  <c r="AS135" i="2"/>
  <c r="AE136" i="2"/>
  <c r="AR140" i="2"/>
  <c r="AH141" i="2"/>
  <c r="BF142" i="2"/>
  <c r="AI143" i="2"/>
  <c r="AE144" i="2"/>
  <c r="U144" i="2"/>
  <c r="Z144" i="2" s="1"/>
  <c r="BG144" i="2"/>
  <c r="AM144" i="2"/>
  <c r="AK149" i="2"/>
  <c r="U151" i="2"/>
  <c r="Z151" i="2" s="1"/>
  <c r="AE151" i="2"/>
  <c r="BG151" i="2"/>
  <c r="AM151" i="2"/>
  <c r="AP156" i="2"/>
  <c r="AF156" i="2"/>
  <c r="V156" i="2"/>
  <c r="AA156" i="2" s="1"/>
  <c r="AR158" i="2"/>
  <c r="AX160" i="2"/>
  <c r="AX161" i="2"/>
  <c r="BC161" i="2"/>
  <c r="AS161" i="2"/>
  <c r="BR163" i="2"/>
  <c r="BB168" i="2"/>
  <c r="AW168" i="2"/>
  <c r="AR169" i="2"/>
  <c r="AH169" i="2"/>
  <c r="X169" i="2"/>
  <c r="AC169" i="2" s="1"/>
  <c r="AV193" i="2"/>
  <c r="BA193" i="2"/>
  <c r="AG103" i="2"/>
  <c r="AH116" i="2"/>
  <c r="AR116" i="2"/>
  <c r="AT120" i="2"/>
  <c r="AR121" i="2"/>
  <c r="AH121" i="2"/>
  <c r="AI126" i="2"/>
  <c r="V128" i="2"/>
  <c r="AA128" i="2" s="1"/>
  <c r="AP128" i="2"/>
  <c r="AF128" i="2"/>
  <c r="V129" i="2"/>
  <c r="AA129" i="2" s="1"/>
  <c r="AG131" i="2"/>
  <c r="AY131" i="2"/>
  <c r="AV133" i="2"/>
  <c r="AE135" i="2"/>
  <c r="Y137" i="2"/>
  <c r="AD137" i="2" s="1"/>
  <c r="U139" i="2"/>
  <c r="Z139" i="2" s="1"/>
  <c r="AS140" i="2"/>
  <c r="AI141" i="2"/>
  <c r="BA141" i="2"/>
  <c r="AO142" i="2"/>
  <c r="V143" i="2"/>
  <c r="AA143" i="2" s="1"/>
  <c r="AF143" i="2"/>
  <c r="AJ143" i="2"/>
  <c r="AF145" i="2"/>
  <c r="AP145" i="2"/>
  <c r="V145" i="2"/>
  <c r="AA145" i="2" s="1"/>
  <c r="AS147" i="2"/>
  <c r="U148" i="2"/>
  <c r="Z148" i="2" s="1"/>
  <c r="AN148" i="2"/>
  <c r="BH149" i="2"/>
  <c r="BH152" i="2"/>
  <c r="AW154" i="2"/>
  <c r="AV154" i="2"/>
  <c r="AV158" i="2"/>
  <c r="BH159" i="2"/>
  <c r="AN159" i="2"/>
  <c r="AF163" i="2"/>
  <c r="AP163" i="2"/>
  <c r="V163" i="2"/>
  <c r="AA163" i="2" s="1"/>
  <c r="AJ164" i="2"/>
  <c r="AN167" i="2"/>
  <c r="BH167" i="2"/>
  <c r="BC171" i="2"/>
  <c r="AX171" i="2"/>
  <c r="AH176" i="2"/>
  <c r="X176" i="2"/>
  <c r="AC176" i="2" s="1"/>
  <c r="AR176" i="2"/>
  <c r="BD178" i="2"/>
  <c r="AJ178" i="2"/>
  <c r="AJ180" i="2"/>
  <c r="BD180" i="2"/>
  <c r="BP182" i="2"/>
  <c r="BK182" i="2"/>
  <c r="AZ183" i="2"/>
  <c r="AU183" i="2"/>
  <c r="AK185" i="2"/>
  <c r="BE185" i="2"/>
  <c r="AH123" i="2"/>
  <c r="X124" i="2"/>
  <c r="AC124" i="2" s="1"/>
  <c r="AG128" i="2"/>
  <c r="BR131" i="2"/>
  <c r="BM131" i="2"/>
  <c r="BQ131" i="2"/>
  <c r="AP138" i="2"/>
  <c r="V138" i="2"/>
  <c r="AA138" i="2" s="1"/>
  <c r="AG145" i="2"/>
  <c r="AQ145" i="2"/>
  <c r="BG145" i="2"/>
  <c r="AY146" i="2"/>
  <c r="V152" i="2"/>
  <c r="AA152" i="2" s="1"/>
  <c r="AF152" i="2"/>
  <c r="AI153" i="2"/>
  <c r="AS153" i="2"/>
  <c r="AI155" i="2"/>
  <c r="X156" i="2"/>
  <c r="AC156" i="2" s="1"/>
  <c r="AR156" i="2"/>
  <c r="BD157" i="2"/>
  <c r="AJ157" i="2"/>
  <c r="AY158" i="2"/>
  <c r="BP160" i="2"/>
  <c r="BK160" i="2"/>
  <c r="X162" i="2"/>
  <c r="AC162" i="2" s="1"/>
  <c r="AH162" i="2"/>
  <c r="BG165" i="2"/>
  <c r="AM165" i="2"/>
  <c r="BH166" i="2"/>
  <c r="AU171" i="2"/>
  <c r="AZ171" i="2"/>
  <c r="AL175" i="2"/>
  <c r="BF175" i="2"/>
  <c r="AN176" i="2"/>
  <c r="BH176" i="2"/>
  <c r="AG77" i="2"/>
  <c r="X84" i="2"/>
  <c r="AR84" i="2"/>
  <c r="AH84" i="2"/>
  <c r="AP90" i="2"/>
  <c r="AF90" i="2"/>
  <c r="BE92" i="2" s="1"/>
  <c r="AG91" i="2"/>
  <c r="AQ94" i="2"/>
  <c r="AF95" i="2"/>
  <c r="AS99" i="2"/>
  <c r="AR104" i="2"/>
  <c r="AH105" i="2"/>
  <c r="AG113" i="2"/>
  <c r="AN114" i="2"/>
  <c r="Y119" i="2"/>
  <c r="AD119" i="2" s="1"/>
  <c r="AS122" i="2"/>
  <c r="AI123" i="2"/>
  <c r="BA123" i="2"/>
  <c r="AO124" i="2"/>
  <c r="BM125" i="2"/>
  <c r="U126" i="2"/>
  <c r="Z126" i="2" s="1"/>
  <c r="AJ128" i="2"/>
  <c r="AO129" i="2"/>
  <c r="AR132" i="2"/>
  <c r="AY133" i="2"/>
  <c r="AP134" i="2"/>
  <c r="BH134" i="2"/>
  <c r="AQ137" i="2"/>
  <c r="BI137" i="2"/>
  <c r="W139" i="2"/>
  <c r="AB139" i="2" s="1"/>
  <c r="BL143" i="2"/>
  <c r="BQ143" i="2"/>
  <c r="X148" i="2"/>
  <c r="AC148" i="2" s="1"/>
  <c r="AQ148" i="2"/>
  <c r="AP149" i="2"/>
  <c r="U150" i="2"/>
  <c r="Z150" i="2" s="1"/>
  <c r="AR151" i="2"/>
  <c r="X151" i="2"/>
  <c r="AC151" i="2" s="1"/>
  <c r="BM152" i="2"/>
  <c r="AI156" i="2"/>
  <c r="Y156" i="2"/>
  <c r="AD156" i="2" s="1"/>
  <c r="BB159" i="2"/>
  <c r="AW159" i="2"/>
  <c r="BD161" i="2"/>
  <c r="AR163" i="2"/>
  <c r="AH163" i="2"/>
  <c r="X163" i="2"/>
  <c r="AC163" i="2" s="1"/>
  <c r="BD166" i="2"/>
  <c r="AJ166" i="2"/>
  <c r="BA167" i="2"/>
  <c r="AV167" i="2"/>
  <c r="AV169" i="2"/>
  <c r="BA169" i="2"/>
  <c r="AV170" i="2"/>
  <c r="BQ173" i="2"/>
  <c r="AT176" i="2"/>
  <c r="AY176" i="2"/>
  <c r="BJ177" i="2"/>
  <c r="BO177" i="2"/>
  <c r="AL178" i="2"/>
  <c r="BF178" i="2"/>
  <c r="AZ181" i="2"/>
  <c r="AU181" i="2"/>
  <c r="AR133" i="2"/>
  <c r="X133" i="2"/>
  <c r="AC133" i="2" s="1"/>
  <c r="AT134" i="2"/>
  <c r="AY134" i="2"/>
  <c r="X138" i="2"/>
  <c r="AC138" i="2" s="1"/>
  <c r="AR138" i="2"/>
  <c r="V140" i="2"/>
  <c r="AA140" i="2" s="1"/>
  <c r="AF140" i="2"/>
  <c r="BK142" i="2"/>
  <c r="AS144" i="2"/>
  <c r="Y144" i="2"/>
  <c r="AD144" i="2" s="1"/>
  <c r="AI144" i="2"/>
  <c r="AX148" i="2"/>
  <c r="BC148" i="2"/>
  <c r="BC154" i="2"/>
  <c r="W155" i="2"/>
  <c r="AB155" i="2" s="1"/>
  <c r="AG155" i="2"/>
  <c r="AT156" i="2"/>
  <c r="AY156" i="2"/>
  <c r="AO160" i="2"/>
  <c r="U160" i="2"/>
  <c r="Z160" i="2" s="1"/>
  <c r="AE160" i="2"/>
  <c r="BO160" i="2"/>
  <c r="BB171" i="2"/>
  <c r="AW171" i="2"/>
  <c r="AW174" i="2"/>
  <c r="BK177" i="2"/>
  <c r="BP177" i="2"/>
  <c r="BB180" i="2"/>
  <c r="AW180" i="2"/>
  <c r="AZ192" i="2"/>
  <c r="AU192" i="2"/>
  <c r="AZ196" i="2"/>
  <c r="AU196" i="2"/>
  <c r="BC209" i="2"/>
  <c r="AX209" i="2"/>
  <c r="BD127" i="2"/>
  <c r="AJ127" i="2"/>
  <c r="AH130" i="2"/>
  <c r="BQ140" i="2"/>
  <c r="AE142" i="2"/>
  <c r="AT143" i="2"/>
  <c r="AY143" i="2"/>
  <c r="AN146" i="2"/>
  <c r="BH146" i="2"/>
  <c r="AL146" i="2"/>
  <c r="AO151" i="2"/>
  <c r="AF157" i="2"/>
  <c r="V157" i="2"/>
  <c r="AA157" i="2" s="1"/>
  <c r="AT159" i="2"/>
  <c r="V164" i="2"/>
  <c r="AA164" i="2" s="1"/>
  <c r="AF164" i="2"/>
  <c r="AP164" i="2"/>
  <c r="AE165" i="2"/>
  <c r="U165" i="2"/>
  <c r="Z165" i="2" s="1"/>
  <c r="AL169" i="2"/>
  <c r="BF169" i="2"/>
  <c r="V170" i="2"/>
  <c r="AA170" i="2" s="1"/>
  <c r="AF170" i="2"/>
  <c r="AP170" i="2"/>
  <c r="BE171" i="2"/>
  <c r="AK171" i="2"/>
  <c r="AE172" i="2"/>
  <c r="U172" i="2"/>
  <c r="Z172" i="2" s="1"/>
  <c r="BC174" i="2"/>
  <c r="AY175" i="2"/>
  <c r="AT175" i="2"/>
  <c r="AM181" i="2"/>
  <c r="BG181" i="2"/>
  <c r="BG188" i="2"/>
  <c r="AM188" i="2"/>
  <c r="AN198" i="2"/>
  <c r="BH198" i="2"/>
  <c r="AE132" i="2"/>
  <c r="AF142" i="2"/>
  <c r="AP142" i="2"/>
  <c r="AM146" i="2"/>
  <c r="BM150" i="2"/>
  <c r="AS152" i="2"/>
  <c r="BA153" i="2"/>
  <c r="AF154" i="2"/>
  <c r="AP154" i="2"/>
  <c r="BL154" i="2"/>
  <c r="BQ154" i="2"/>
  <c r="AG157" i="2"/>
  <c r="AQ157" i="2"/>
  <c r="W157" i="2"/>
  <c r="AB157" i="2" s="1"/>
  <c r="AP157" i="2"/>
  <c r="AI161" i="2"/>
  <c r="AY162" i="2"/>
  <c r="AT162" i="2"/>
  <c r="AV163" i="2"/>
  <c r="BA163" i="2"/>
  <c r="BF164" i="2"/>
  <c r="AL164" i="2"/>
  <c r="BH169" i="2"/>
  <c r="AN169" i="2"/>
  <c r="BF176" i="2"/>
  <c r="AL176" i="2"/>
  <c r="AY177" i="2"/>
  <c r="AT177" i="2"/>
  <c r="AG94" i="2"/>
  <c r="AR97" i="2"/>
  <c r="X97" i="2"/>
  <c r="AH99" i="2"/>
  <c r="X102" i="2"/>
  <c r="AR102" i="2"/>
  <c r="V104" i="2"/>
  <c r="AF104" i="2"/>
  <c r="AF109" i="2"/>
  <c r="V109" i="2"/>
  <c r="AG109" i="2"/>
  <c r="BD113" i="2"/>
  <c r="W118" i="2"/>
  <c r="AB118" i="2" s="1"/>
  <c r="AO123" i="2"/>
  <c r="BF123" i="2"/>
  <c r="AE124" i="2"/>
  <c r="AR126" i="2"/>
  <c r="AH127" i="2"/>
  <c r="AP131" i="2"/>
  <c r="BH131" i="2"/>
  <c r="AF132" i="2"/>
  <c r="V133" i="2"/>
  <c r="AA133" i="2" s="1"/>
  <c r="AN133" i="2"/>
  <c r="BM134" i="2"/>
  <c r="AP136" i="2"/>
  <c r="AN138" i="2"/>
  <c r="AR141" i="2"/>
  <c r="AH142" i="2"/>
  <c r="Y143" i="2"/>
  <c r="AD143" i="2" s="1"/>
  <c r="AT145" i="2"/>
  <c r="AI147" i="2"/>
  <c r="AE148" i="2"/>
  <c r="BC153" i="2"/>
  <c r="AG154" i="2"/>
  <c r="AQ154" i="2"/>
  <c r="AQ155" i="2"/>
  <c r="BF158" i="2"/>
  <c r="AL158" i="2"/>
  <c r="AR160" i="2"/>
  <c r="AH160" i="2"/>
  <c r="AW165" i="2"/>
  <c r="AQ166" i="2"/>
  <c r="W166" i="2"/>
  <c r="AB166" i="2" s="1"/>
  <c r="AG166" i="2"/>
  <c r="AH170" i="2"/>
  <c r="AR170" i="2"/>
  <c r="X170" i="2"/>
  <c r="AC170" i="2" s="1"/>
  <c r="BP172" i="2"/>
  <c r="BK172" i="2"/>
  <c r="AO172" i="2"/>
  <c r="AV174" i="2"/>
  <c r="BA174" i="2"/>
  <c r="BA179" i="2"/>
  <c r="AV179" i="2"/>
  <c r="BC182" i="2"/>
  <c r="AX182" i="2"/>
  <c r="AT184" i="2"/>
  <c r="AY184" i="2"/>
  <c r="AZ186" i="2"/>
  <c r="AU186" i="2"/>
  <c r="AT194" i="2"/>
  <c r="AY194" i="2"/>
  <c r="AE106" i="2"/>
  <c r="BD107" i="2" s="1"/>
  <c r="AE114" i="2"/>
  <c r="BF118" i="2"/>
  <c r="BD120" i="2"/>
  <c r="AF124" i="2"/>
  <c r="AP124" i="2"/>
  <c r="AL125" i="2"/>
  <c r="AS126" i="2"/>
  <c r="BR127" i="2"/>
  <c r="AF129" i="2"/>
  <c r="AR131" i="2"/>
  <c r="BF133" i="2"/>
  <c r="AN135" i="2"/>
  <c r="AQ136" i="2"/>
  <c r="BH136" i="2"/>
  <c r="AL140" i="2"/>
  <c r="X146" i="2"/>
  <c r="AC146" i="2" s="1"/>
  <c r="AK147" i="2"/>
  <c r="AG148" i="2"/>
  <c r="BF153" i="2"/>
  <c r="AJ154" i="2"/>
  <c r="Y155" i="2"/>
  <c r="AD155" i="2" s="1"/>
  <c r="BN156" i="2"/>
  <c r="BI156" i="2"/>
  <c r="BG156" i="2"/>
  <c r="BD159" i="2"/>
  <c r="AN173" i="2"/>
  <c r="BH173" i="2"/>
  <c r="AY174" i="2"/>
  <c r="AT174" i="2"/>
  <c r="BQ174" i="2"/>
  <c r="BE184" i="2"/>
  <c r="AK184" i="2"/>
  <c r="AG143" i="2"/>
  <c r="AF144" i="2"/>
  <c r="AP146" i="2"/>
  <c r="AH150" i="2"/>
  <c r="AR152" i="2"/>
  <c r="X155" i="2"/>
  <c r="AC155" i="2" s="1"/>
  <c r="AH157" i="2"/>
  <c r="AF158" i="2"/>
  <c r="AU158" i="2"/>
  <c r="AP160" i="2"/>
  <c r="BE160" i="2"/>
  <c r="AJ163" i="2"/>
  <c r="AO168" i="2"/>
  <c r="AI171" i="2"/>
  <c r="AS173" i="2"/>
  <c r="AR174" i="2"/>
  <c r="Y176" i="2"/>
  <c r="AD176" i="2" s="1"/>
  <c r="U178" i="2"/>
  <c r="Z178" i="2" s="1"/>
  <c r="AG179" i="2"/>
  <c r="AF180" i="2"/>
  <c r="AE182" i="2"/>
  <c r="AQ183" i="2"/>
  <c r="AG183" i="2"/>
  <c r="AV183" i="2"/>
  <c r="AN184" i="2"/>
  <c r="BH184" i="2"/>
  <c r="AX184" i="2"/>
  <c r="V185" i="2"/>
  <c r="AA185" i="2" s="1"/>
  <c r="BA185" i="2"/>
  <c r="BD187" i="2"/>
  <c r="AE188" i="2"/>
  <c r="BG189" i="2"/>
  <c r="AJ190" i="2"/>
  <c r="W191" i="2"/>
  <c r="AB191" i="2" s="1"/>
  <c r="AG191" i="2"/>
  <c r="BE191" i="2"/>
  <c r="AQ192" i="2"/>
  <c r="W192" i="2"/>
  <c r="AB192" i="2" s="1"/>
  <c r="BF192" i="2"/>
  <c r="AN193" i="2"/>
  <c r="BN193" i="2"/>
  <c r="AL195" i="2"/>
  <c r="BL195" i="2"/>
  <c r="BG197" i="2"/>
  <c r="AM197" i="2"/>
  <c r="U198" i="2"/>
  <c r="Z198" i="2" s="1"/>
  <c r="AH199" i="2"/>
  <c r="BJ199" i="2"/>
  <c r="AH208" i="2"/>
  <c r="AZ228" i="2"/>
  <c r="AU228" i="2"/>
  <c r="AS174" i="2"/>
  <c r="Y177" i="2"/>
  <c r="AD177" i="2" s="1"/>
  <c r="AM177" i="2"/>
  <c r="AI179" i="2"/>
  <c r="BG183" i="2"/>
  <c r="AM183" i="2"/>
  <c r="V187" i="2"/>
  <c r="AA187" i="2" s="1"/>
  <c r="AN187" i="2"/>
  <c r="AP189" i="2"/>
  <c r="BH189" i="2"/>
  <c r="X194" i="2"/>
  <c r="AC194" i="2" s="1"/>
  <c r="U199" i="2"/>
  <c r="Z199" i="2" s="1"/>
  <c r="AE199" i="2"/>
  <c r="AO199" i="2"/>
  <c r="AW200" i="2"/>
  <c r="BB200" i="2"/>
  <c r="BA201" i="2"/>
  <c r="AV201" i="2"/>
  <c r="AI203" i="2"/>
  <c r="Y203" i="2"/>
  <c r="AD203" i="2" s="1"/>
  <c r="AS203" i="2"/>
  <c r="AQ204" i="2"/>
  <c r="AG204" i="2"/>
  <c r="BE205" i="2"/>
  <c r="AK205" i="2"/>
  <c r="U208" i="2"/>
  <c r="Z208" i="2" s="1"/>
  <c r="AE208" i="2"/>
  <c r="BB210" i="2"/>
  <c r="AI215" i="2"/>
  <c r="AS215" i="2"/>
  <c r="Y215" i="2"/>
  <c r="AD215" i="2" s="1"/>
  <c r="AL219" i="2"/>
  <c r="BF219" i="2"/>
  <c r="AY223" i="2"/>
  <c r="AT223" i="2"/>
  <c r="AZ225" i="2"/>
  <c r="AU225" i="2"/>
  <c r="BB228" i="2"/>
  <c r="AW228" i="2"/>
  <c r="BJ233" i="2"/>
  <c r="BO233" i="2"/>
  <c r="AV241" i="2"/>
  <c r="BA241" i="2"/>
  <c r="AX253" i="2"/>
  <c r="BC253" i="2"/>
  <c r="AI158" i="2"/>
  <c r="AQ161" i="2"/>
  <c r="W164" i="2"/>
  <c r="AB164" i="2" s="1"/>
  <c r="AS167" i="2"/>
  <c r="AR168" i="2"/>
  <c r="AO169" i="2"/>
  <c r="Y170" i="2"/>
  <c r="AD170" i="2" s="1"/>
  <c r="AG173" i="2"/>
  <c r="AF174" i="2"/>
  <c r="BI174" i="2"/>
  <c r="AQ175" i="2"/>
  <c r="AP176" i="2"/>
  <c r="W178" i="2"/>
  <c r="AB178" i="2" s="1"/>
  <c r="AH180" i="2"/>
  <c r="AF181" i="2"/>
  <c r="AH182" i="2"/>
  <c r="AZ184" i="2"/>
  <c r="BP186" i="2"/>
  <c r="AP187" i="2"/>
  <c r="BO188" i="2"/>
  <c r="BH191" i="2"/>
  <c r="AN191" i="2"/>
  <c r="BC192" i="2"/>
  <c r="AX192" i="2"/>
  <c r="AR194" i="2"/>
  <c r="AO197" i="2"/>
  <c r="U197" i="2"/>
  <c r="Z197" i="2" s="1"/>
  <c r="AE197" i="2"/>
  <c r="AZ198" i="2"/>
  <c r="AU198" i="2"/>
  <c r="AM202" i="2"/>
  <c r="BG202" i="2"/>
  <c r="AU203" i="2"/>
  <c r="AZ203" i="2"/>
  <c r="U205" i="2"/>
  <c r="Z205" i="2" s="1"/>
  <c r="AE205" i="2"/>
  <c r="AO205" i="2"/>
  <c r="BE208" i="2"/>
  <c r="AK208" i="2"/>
  <c r="AU212" i="2"/>
  <c r="AZ212" i="2"/>
  <c r="V213" i="2"/>
  <c r="AA213" i="2" s="1"/>
  <c r="AF213" i="2"/>
  <c r="AP213" i="2"/>
  <c r="AW216" i="2"/>
  <c r="BB216" i="2"/>
  <c r="BC222" i="2"/>
  <c r="AX222" i="2"/>
  <c r="AY227" i="2"/>
  <c r="AT227" i="2"/>
  <c r="Y149" i="2"/>
  <c r="AD149" i="2" s="1"/>
  <c r="AG152" i="2"/>
  <c r="AF153" i="2"/>
  <c r="AH159" i="2"/>
  <c r="X164" i="2"/>
  <c r="AC164" i="2" s="1"/>
  <c r="V165" i="2"/>
  <c r="AA165" i="2" s="1"/>
  <c r="AH166" i="2"/>
  <c r="AF167" i="2"/>
  <c r="AP169" i="2"/>
  <c r="BE169" i="2"/>
  <c r="V172" i="2"/>
  <c r="AA172" i="2" s="1"/>
  <c r="AO177" i="2"/>
  <c r="X178" i="2"/>
  <c r="AC178" i="2" s="1"/>
  <c r="U180" i="2"/>
  <c r="Z180" i="2" s="1"/>
  <c r="AI180" i="2"/>
  <c r="U183" i="2"/>
  <c r="Z183" i="2" s="1"/>
  <c r="AJ183" i="2"/>
  <c r="W184" i="2"/>
  <c r="AB184" i="2" s="1"/>
  <c r="AL184" i="2"/>
  <c r="AP185" i="2"/>
  <c r="AQ187" i="2"/>
  <c r="AW189" i="2"/>
  <c r="BB189" i="2"/>
  <c r="V190" i="2"/>
  <c r="AA190" i="2" s="1"/>
  <c r="U191" i="2"/>
  <c r="Z191" i="2" s="1"/>
  <c r="BD198" i="2"/>
  <c r="AG199" i="2"/>
  <c r="AQ199" i="2"/>
  <c r="AE201" i="2"/>
  <c r="AO201" i="2"/>
  <c r="Y204" i="2"/>
  <c r="AD204" i="2" s="1"/>
  <c r="AI204" i="2"/>
  <c r="AS204" i="2"/>
  <c r="AV204" i="2"/>
  <c r="BA206" i="2"/>
  <c r="AV206" i="2"/>
  <c r="AO208" i="2"/>
  <c r="AM210" i="2"/>
  <c r="BG210" i="2"/>
  <c r="AY211" i="2"/>
  <c r="AT211" i="2"/>
  <c r="AM214" i="2"/>
  <c r="BG214" i="2"/>
  <c r="AK216" i="2"/>
  <c r="BE216" i="2"/>
  <c r="BO217" i="2"/>
  <c r="BJ217" i="2"/>
  <c r="AK219" i="2"/>
  <c r="BE219" i="2"/>
  <c r="AJ220" i="2"/>
  <c r="BD220" i="2"/>
  <c r="AO221" i="2"/>
  <c r="U221" i="2"/>
  <c r="Z221" i="2" s="1"/>
  <c r="AE221" i="2"/>
  <c r="BJ230" i="2"/>
  <c r="BO230" i="2"/>
  <c r="BG235" i="2"/>
  <c r="AM235" i="2"/>
  <c r="BE177" i="2"/>
  <c r="AQ185" i="2"/>
  <c r="AE186" i="2"/>
  <c r="U186" i="2"/>
  <c r="Z186" i="2" s="1"/>
  <c r="AI188" i="2"/>
  <c r="Y188" i="2"/>
  <c r="AD188" i="2" s="1"/>
  <c r="AZ188" i="2"/>
  <c r="AR190" i="2"/>
  <c r="BP192" i="2"/>
  <c r="AY195" i="2"/>
  <c r="AT195" i="2"/>
  <c r="BB196" i="2"/>
  <c r="W197" i="2"/>
  <c r="AB197" i="2" s="1"/>
  <c r="AG197" i="2"/>
  <c r="AQ197" i="2"/>
  <c r="AK198" i="2"/>
  <c r="BE198" i="2"/>
  <c r="AR199" i="2"/>
  <c r="BE202" i="2"/>
  <c r="AK202" i="2"/>
  <c r="AG205" i="2"/>
  <c r="W205" i="2"/>
  <c r="AB205" i="2" s="1"/>
  <c r="AQ205" i="2"/>
  <c r="AJ206" i="2"/>
  <c r="BD206" i="2"/>
  <c r="AQ207" i="2"/>
  <c r="AG207" i="2"/>
  <c r="AU215" i="2"/>
  <c r="AZ215" i="2"/>
  <c r="BB218" i="2"/>
  <c r="AW218" i="2"/>
  <c r="AM223" i="2"/>
  <c r="BG223" i="2"/>
  <c r="AZ226" i="2"/>
  <c r="AU226" i="2"/>
  <c r="AT234" i="2"/>
  <c r="AM172" i="2"/>
  <c r="W173" i="2"/>
  <c r="AB173" i="2" s="1"/>
  <c r="AK173" i="2"/>
  <c r="AI174" i="2"/>
  <c r="AO178" i="2"/>
  <c r="Y179" i="2"/>
  <c r="AD179" i="2" s="1"/>
  <c r="AL180" i="2"/>
  <c r="AY181" i="2"/>
  <c r="AT181" i="2"/>
  <c r="AJ181" i="2"/>
  <c r="AK182" i="2"/>
  <c r="AO184" i="2"/>
  <c r="AF186" i="2"/>
  <c r="AP186" i="2"/>
  <c r="AU189" i="2"/>
  <c r="AG211" i="2"/>
  <c r="W211" i="2"/>
  <c r="AB211" i="2" s="1"/>
  <c r="AQ211" i="2"/>
  <c r="BM218" i="2"/>
  <c r="BR218" i="2"/>
  <c r="BA221" i="2"/>
  <c r="AV221" i="2"/>
  <c r="AM230" i="2"/>
  <c r="BG230" i="2"/>
  <c r="AY235" i="2"/>
  <c r="AT235" i="2"/>
  <c r="AM259" i="2"/>
  <c r="BG259" i="2"/>
  <c r="AY265" i="2"/>
  <c r="AT265" i="2"/>
  <c r="W152" i="2"/>
  <c r="AB152" i="2" s="1"/>
  <c r="Y158" i="2"/>
  <c r="AD158" i="2" s="1"/>
  <c r="AL159" i="2"/>
  <c r="AF162" i="2"/>
  <c r="AJ167" i="2"/>
  <c r="AH168" i="2"/>
  <c r="AN172" i="2"/>
  <c r="X173" i="2"/>
  <c r="AC173" i="2" s="1"/>
  <c r="V174" i="2"/>
  <c r="AA174" i="2" s="1"/>
  <c r="AH175" i="2"/>
  <c r="AF176" i="2"/>
  <c r="AE177" i="2"/>
  <c r="AS177" i="2"/>
  <c r="AP178" i="2"/>
  <c r="BQ179" i="2"/>
  <c r="Y180" i="2"/>
  <c r="AD180" i="2" s="1"/>
  <c r="BA180" i="2"/>
  <c r="W182" i="2"/>
  <c r="AB182" i="2" s="1"/>
  <c r="AP184" i="2"/>
  <c r="AS185" i="2"/>
  <c r="AL188" i="2"/>
  <c r="AF189" i="2"/>
  <c r="Y191" i="2"/>
  <c r="AD191" i="2" s="1"/>
  <c r="AS191" i="2"/>
  <c r="AO194" i="2"/>
  <c r="AE194" i="2"/>
  <c r="AX195" i="2"/>
  <c r="AH196" i="2"/>
  <c r="AI197" i="2"/>
  <c r="Y197" i="2"/>
  <c r="AD197" i="2" s="1"/>
  <c r="AS197" i="2"/>
  <c r="BE200" i="2"/>
  <c r="BF201" i="2"/>
  <c r="AP202" i="2"/>
  <c r="BG203" i="2"/>
  <c r="AM203" i="2"/>
  <c r="AU205" i="2"/>
  <c r="AN207" i="2"/>
  <c r="AX208" i="2"/>
  <c r="AE210" i="2"/>
  <c r="AO210" i="2"/>
  <c r="U210" i="2"/>
  <c r="Z210" i="2" s="1"/>
  <c r="AM211" i="2"/>
  <c r="BG211" i="2"/>
  <c r="AV213" i="2"/>
  <c r="BA213" i="2"/>
  <c r="U217" i="2"/>
  <c r="Z217" i="2" s="1"/>
  <c r="AO217" i="2"/>
  <c r="AE217" i="2"/>
  <c r="AX218" i="2"/>
  <c r="BG221" i="2"/>
  <c r="AM221" i="2"/>
  <c r="BB226" i="2"/>
  <c r="AW226" i="2"/>
  <c r="U185" i="2"/>
  <c r="Z185" i="2" s="1"/>
  <c r="AO185" i="2"/>
  <c r="AE185" i="2"/>
  <c r="BB190" i="2"/>
  <c r="AW190" i="2"/>
  <c r="AU191" i="2"/>
  <c r="AZ191" i="2"/>
  <c r="BI198" i="2"/>
  <c r="BN198" i="2"/>
  <c r="AK203" i="2"/>
  <c r="BG206" i="2"/>
  <c r="AM206" i="2"/>
  <c r="W209" i="2"/>
  <c r="AB209" i="2" s="1"/>
  <c r="AQ209" i="2"/>
  <c r="AG209" i="2"/>
  <c r="AS211" i="2"/>
  <c r="Y211" i="2"/>
  <c r="AD211" i="2" s="1"/>
  <c r="BG215" i="2"/>
  <c r="AM215" i="2"/>
  <c r="V220" i="2"/>
  <c r="AA220" i="2" s="1"/>
  <c r="AF220" i="2"/>
  <c r="AP220" i="2"/>
  <c r="AL242" i="2"/>
  <c r="BF242" i="2"/>
  <c r="BA245" i="2"/>
  <c r="AV245" i="2"/>
  <c r="BF246" i="2"/>
  <c r="AL246" i="2"/>
  <c r="AM250" i="2"/>
  <c r="BG250" i="2"/>
  <c r="AL265" i="2"/>
  <c r="BF265" i="2"/>
  <c r="X167" i="2"/>
  <c r="AC167" i="2" s="1"/>
  <c r="AL167" i="2"/>
  <c r="AP172" i="2"/>
  <c r="AJ175" i="2"/>
  <c r="AO180" i="2"/>
  <c r="Y186" i="2"/>
  <c r="AD186" i="2" s="1"/>
  <c r="AI186" i="2"/>
  <c r="AK192" i="2"/>
  <c r="BE192" i="2"/>
  <c r="BD193" i="2"/>
  <c r="AP196" i="2"/>
  <c r="AF196" i="2"/>
  <c r="AO198" i="2"/>
  <c r="BB199" i="2"/>
  <c r="W200" i="2"/>
  <c r="AB200" i="2" s="1"/>
  <c r="AG200" i="2"/>
  <c r="U201" i="2"/>
  <c r="Z201" i="2" s="1"/>
  <c r="V202" i="2"/>
  <c r="AA202" i="2" s="1"/>
  <c r="AW204" i="2"/>
  <c r="BB204" i="2"/>
  <c r="W207" i="2"/>
  <c r="AB207" i="2" s="1"/>
  <c r="X208" i="2"/>
  <c r="AC208" i="2" s="1"/>
  <c r="BN213" i="2"/>
  <c r="BF228" i="2"/>
  <c r="AL228" i="2"/>
  <c r="BA230" i="2"/>
  <c r="AV230" i="2"/>
  <c r="AM245" i="2"/>
  <c r="BG245" i="2"/>
  <c r="AG185" i="2"/>
  <c r="BG194" i="2"/>
  <c r="AM194" i="2"/>
  <c r="AP195" i="2"/>
  <c r="V195" i="2"/>
  <c r="AA195" i="2" s="1"/>
  <c r="AF195" i="2"/>
  <c r="AQ198" i="2"/>
  <c r="W198" i="2"/>
  <c r="AB198" i="2" s="1"/>
  <c r="AG198" i="2"/>
  <c r="BG200" i="2"/>
  <c r="AM200" i="2"/>
  <c r="BR201" i="2"/>
  <c r="BM201" i="2"/>
  <c r="AO203" i="2"/>
  <c r="U203" i="2"/>
  <c r="Z203" i="2" s="1"/>
  <c r="AE203" i="2"/>
  <c r="AI209" i="2"/>
  <c r="AS209" i="2"/>
  <c r="AL212" i="2"/>
  <c r="BF212" i="2"/>
  <c r="BC213" i="2"/>
  <c r="AX213" i="2"/>
  <c r="AQ216" i="2"/>
  <c r="W216" i="2"/>
  <c r="AB216" i="2" s="1"/>
  <c r="AG216" i="2"/>
  <c r="AM220" i="2"/>
  <c r="BG220" i="2"/>
  <c r="BB238" i="2"/>
  <c r="AW238" i="2"/>
  <c r="BJ248" i="2"/>
  <c r="BO248" i="2"/>
  <c r="BH256" i="2"/>
  <c r="AN256" i="2"/>
  <c r="V162" i="2"/>
  <c r="AA162" i="2" s="1"/>
  <c r="V169" i="2"/>
  <c r="AA169" i="2" s="1"/>
  <c r="BD174" i="2"/>
  <c r="X175" i="2"/>
  <c r="AC175" i="2" s="1"/>
  <c r="AR180" i="2"/>
  <c r="AE184" i="2"/>
  <c r="AO186" i="2"/>
  <c r="AL189" i="2"/>
  <c r="AF190" i="2"/>
  <c r="AE191" i="2"/>
  <c r="AE192" i="2"/>
  <c r="U192" i="2"/>
  <c r="Z192" i="2" s="1"/>
  <c r="BB192" i="2"/>
  <c r="U193" i="2"/>
  <c r="Z193" i="2" s="1"/>
  <c r="AO193" i="2"/>
  <c r="AL194" i="2"/>
  <c r="BO200" i="2"/>
  <c r="AM204" i="2"/>
  <c r="BG204" i="2"/>
  <c r="AI206" i="2"/>
  <c r="Y206" i="2"/>
  <c r="AD206" i="2" s="1"/>
  <c r="Y210" i="2"/>
  <c r="AD210" i="2" s="1"/>
  <c r="AI210" i="2"/>
  <c r="AS210" i="2"/>
  <c r="BA218" i="2"/>
  <c r="AV218" i="2"/>
  <c r="AX221" i="2"/>
  <c r="BG232" i="2"/>
  <c r="AM232" i="2"/>
  <c r="AL236" i="2"/>
  <c r="BF236" i="2"/>
  <c r="AN249" i="2"/>
  <c r="BH249" i="2"/>
  <c r="AR159" i="2"/>
  <c r="AF165" i="2"/>
  <c r="AP167" i="2"/>
  <c r="AH171" i="2"/>
  <c r="AR173" i="2"/>
  <c r="AH178" i="2"/>
  <c r="AF179" i="2"/>
  <c r="BH181" i="2"/>
  <c r="BQ185" i="2"/>
  <c r="AM187" i="2"/>
  <c r="BG187" i="2"/>
  <c r="AS188" i="2"/>
  <c r="AH190" i="2"/>
  <c r="BO191" i="2"/>
  <c r="BJ191" i="2"/>
  <c r="AF193" i="2"/>
  <c r="V193" i="2"/>
  <c r="AA193" i="2" s="1"/>
  <c r="BL193" i="2"/>
  <c r="Y198" i="2"/>
  <c r="AD198" i="2" s="1"/>
  <c r="AS198" i="2"/>
  <c r="W203" i="2"/>
  <c r="AB203" i="2" s="1"/>
  <c r="AQ203" i="2"/>
  <c r="AG203" i="2"/>
  <c r="AE204" i="2"/>
  <c r="U204" i="2"/>
  <c r="Z204" i="2" s="1"/>
  <c r="BG205" i="2"/>
  <c r="AI211" i="2"/>
  <c r="X212" i="2"/>
  <c r="AC212" i="2" s="1"/>
  <c r="AH212" i="2"/>
  <c r="AR212" i="2"/>
  <c r="BA215" i="2"/>
  <c r="AV215" i="2"/>
  <c r="BC216" i="2"/>
  <c r="AX216" i="2"/>
  <c r="AK222" i="2"/>
  <c r="BE222" i="2"/>
  <c r="BA227" i="2"/>
  <c r="AV227" i="2"/>
  <c r="AX243" i="2"/>
  <c r="AI208" i="2"/>
  <c r="BD212" i="2"/>
  <c r="W214" i="2"/>
  <c r="AB214" i="2" s="1"/>
  <c r="AK214" i="2"/>
  <c r="U215" i="2"/>
  <c r="Z215" i="2" s="1"/>
  <c r="AR218" i="2"/>
  <c r="BF218" i="2"/>
  <c r="AO219" i="2"/>
  <c r="Y220" i="2"/>
  <c r="AD220" i="2" s="1"/>
  <c r="X221" i="2"/>
  <c r="AC221" i="2" s="1"/>
  <c r="U222" i="2"/>
  <c r="Z222" i="2" s="1"/>
  <c r="AI222" i="2"/>
  <c r="BF225" i="2"/>
  <c r="AP226" i="2"/>
  <c r="BD226" i="2"/>
  <c r="AN227" i="2"/>
  <c r="W228" i="2"/>
  <c r="AB228" i="2" s="1"/>
  <c r="AM228" i="2"/>
  <c r="AG231" i="2"/>
  <c r="W236" i="2"/>
  <c r="AB236" i="2" s="1"/>
  <c r="AQ236" i="2"/>
  <c r="BH237" i="2"/>
  <c r="Y238" i="2"/>
  <c r="AD238" i="2" s="1"/>
  <c r="AS238" i="2"/>
  <c r="BF238" i="2"/>
  <c r="V240" i="2"/>
  <c r="AA240" i="2" s="1"/>
  <c r="AP240" i="2"/>
  <c r="AJ240" i="2"/>
  <c r="BB240" i="2"/>
  <c r="AW242" i="2"/>
  <c r="AH246" i="2"/>
  <c r="AR246" i="2"/>
  <c r="V247" i="2"/>
  <c r="AA247" i="2" s="1"/>
  <c r="V248" i="2"/>
  <c r="AA248" i="2" s="1"/>
  <c r="BP251" i="2"/>
  <c r="BK251" i="2"/>
  <c r="BF251" i="2"/>
  <c r="AW253" i="2"/>
  <c r="AJ254" i="2"/>
  <c r="AJ256" i="2"/>
  <c r="BD256" i="2"/>
  <c r="AN265" i="2"/>
  <c r="BH265" i="2"/>
  <c r="AX283" i="2"/>
  <c r="BM293" i="2"/>
  <c r="BR293" i="2"/>
  <c r="AP219" i="2"/>
  <c r="V222" i="2"/>
  <c r="AA222" i="2" s="1"/>
  <c r="AI223" i="2"/>
  <c r="AR230" i="2"/>
  <c r="X230" i="2"/>
  <c r="AC230" i="2" s="1"/>
  <c r="AN230" i="2"/>
  <c r="BH230" i="2"/>
  <c r="BE230" i="2"/>
  <c r="AN231" i="2"/>
  <c r="BH231" i="2"/>
  <c r="AP232" i="2"/>
  <c r="V232" i="2"/>
  <c r="AA232" i="2" s="1"/>
  <c r="AL232" i="2"/>
  <c r="AX233" i="2"/>
  <c r="BC233" i="2"/>
  <c r="U238" i="2"/>
  <c r="Z238" i="2" s="1"/>
  <c r="AK240" i="2"/>
  <c r="AP241" i="2"/>
  <c r="AF241" i="2"/>
  <c r="BD241" i="2"/>
  <c r="AP250" i="2"/>
  <c r="V250" i="2"/>
  <c r="AA250" i="2" s="1"/>
  <c r="Y252" i="2"/>
  <c r="AD252" i="2" s="1"/>
  <c r="AS252" i="2"/>
  <c r="AP262" i="2"/>
  <c r="V262" i="2"/>
  <c r="AA262" i="2" s="1"/>
  <c r="U264" i="2"/>
  <c r="Z264" i="2" s="1"/>
  <c r="AO264" i="2"/>
  <c r="AY268" i="2"/>
  <c r="AT268" i="2"/>
  <c r="AY276" i="2"/>
  <c r="AT276" i="2"/>
  <c r="AY286" i="2"/>
  <c r="AT286" i="2"/>
  <c r="BI291" i="2"/>
  <c r="BN291" i="2"/>
  <c r="AI202" i="2"/>
  <c r="AG210" i="2"/>
  <c r="AE211" i="2"/>
  <c r="AI216" i="2"/>
  <c r="AH217" i="2"/>
  <c r="BN222" i="2"/>
  <c r="AH224" i="2"/>
  <c r="AF225" i="2"/>
  <c r="BH225" i="2"/>
  <c r="AR226" i="2"/>
  <c r="AQ227" i="2"/>
  <c r="BE227" i="2"/>
  <c r="BE231" i="2"/>
  <c r="AE233" i="2"/>
  <c r="AO238" i="2"/>
  <c r="AL240" i="2"/>
  <c r="AI241" i="2"/>
  <c r="BD243" i="2"/>
  <c r="AJ243" i="2"/>
  <c r="AT247" i="2"/>
  <c r="AN250" i="2"/>
  <c r="AK251" i="2"/>
  <c r="AY255" i="2"/>
  <c r="AH257" i="2"/>
  <c r="AG262" i="2"/>
  <c r="W262" i="2"/>
  <c r="AB262" i="2" s="1"/>
  <c r="AQ262" i="2"/>
  <c r="BC269" i="2"/>
  <c r="AX269" i="2"/>
  <c r="AK276" i="2"/>
  <c r="BE276" i="2"/>
  <c r="BI280" i="2"/>
  <c r="BN280" i="2"/>
  <c r="BG296" i="2"/>
  <c r="AM296" i="2"/>
  <c r="AI217" i="2"/>
  <c r="AM222" i="2"/>
  <c r="W223" i="2"/>
  <c r="AB223" i="2" s="1"/>
  <c r="AK223" i="2"/>
  <c r="AJ224" i="2"/>
  <c r="AT226" i="2"/>
  <c r="AE229" i="2"/>
  <c r="AH231" i="2"/>
  <c r="X231" i="2"/>
  <c r="AC231" i="2" s="1"/>
  <c r="AR231" i="2"/>
  <c r="X232" i="2"/>
  <c r="AC232" i="2" s="1"/>
  <c r="AR232" i="2"/>
  <c r="BH240" i="2"/>
  <c r="AQ242" i="2"/>
  <c r="W242" i="2"/>
  <c r="AB242" i="2" s="1"/>
  <c r="AJ244" i="2"/>
  <c r="BD244" i="2"/>
  <c r="BF249" i="2"/>
  <c r="AL249" i="2"/>
  <c r="X250" i="2"/>
  <c r="AC250" i="2" s="1"/>
  <c r="AR250" i="2"/>
  <c r="V251" i="2"/>
  <c r="AA251" i="2" s="1"/>
  <c r="AG254" i="2"/>
  <c r="AQ254" i="2"/>
  <c r="X256" i="2"/>
  <c r="AC256" i="2" s="1"/>
  <c r="AR256" i="2"/>
  <c r="AZ261" i="2"/>
  <c r="AJ266" i="2"/>
  <c r="BD266" i="2"/>
  <c r="AI196" i="2"/>
  <c r="AH218" i="2"/>
  <c r="AR220" i="2"/>
  <c r="AQ221" i="2"/>
  <c r="AL223" i="2"/>
  <c r="AF226" i="2"/>
  <c r="AE227" i="2"/>
  <c r="AS227" i="2"/>
  <c r="AF229" i="2"/>
  <c r="V230" i="2"/>
  <c r="AA230" i="2" s="1"/>
  <c r="BJ231" i="2"/>
  <c r="BF234" i="2"/>
  <c r="AL234" i="2"/>
  <c r="AX236" i="2"/>
  <c r="BC236" i="2"/>
  <c r="AS237" i="2"/>
  <c r="AR238" i="2"/>
  <c r="X239" i="2"/>
  <c r="AC239" i="2" s="1"/>
  <c r="BG241" i="2"/>
  <c r="AM242" i="2"/>
  <c r="V243" i="2"/>
  <c r="AA243" i="2" s="1"/>
  <c r="AP243" i="2"/>
  <c r="AG243" i="2"/>
  <c r="AF244" i="2"/>
  <c r="Y246" i="2"/>
  <c r="AD246" i="2" s="1"/>
  <c r="AJ247" i="2"/>
  <c r="BD247" i="2"/>
  <c r="AY248" i="2"/>
  <c r="AP251" i="2"/>
  <c r="AT252" i="2"/>
  <c r="AY252" i="2"/>
  <c r="AS256" i="2"/>
  <c r="Y256" i="2"/>
  <c r="AD256" i="2" s="1"/>
  <c r="BB258" i="2"/>
  <c r="AW263" i="2"/>
  <c r="BB263" i="2"/>
  <c r="AM264" i="2"/>
  <c r="BG264" i="2"/>
  <c r="BF272" i="2"/>
  <c r="AL272" i="2"/>
  <c r="AM274" i="2"/>
  <c r="BG274" i="2"/>
  <c r="AM286" i="2"/>
  <c r="BG286" i="2"/>
  <c r="AK300" i="2"/>
  <c r="BE300" i="2"/>
  <c r="AH226" i="2"/>
  <c r="AN234" i="2"/>
  <c r="BH234" i="2"/>
  <c r="BF235" i="2"/>
  <c r="AL235" i="2"/>
  <c r="AF247" i="2"/>
  <c r="AX248" i="2"/>
  <c r="BC248" i="2"/>
  <c r="AN255" i="2"/>
  <c r="BH255" i="2"/>
  <c r="AY258" i="2"/>
  <c r="AT258" i="2"/>
  <c r="BA260" i="2"/>
  <c r="AV260" i="2"/>
  <c r="AI263" i="2"/>
  <c r="AS263" i="2"/>
  <c r="Y263" i="2"/>
  <c r="AD263" i="2" s="1"/>
  <c r="AL267" i="2"/>
  <c r="BF267" i="2"/>
  <c r="AY294" i="2"/>
  <c r="AT294" i="2"/>
  <c r="AV300" i="2"/>
  <c r="BA300" i="2"/>
  <c r="AO187" i="2"/>
  <c r="AI190" i="2"/>
  <c r="AS192" i="2"/>
  <c r="AQ193" i="2"/>
  <c r="W196" i="2"/>
  <c r="AB196" i="2" s="1"/>
  <c r="AR200" i="2"/>
  <c r="Y202" i="2"/>
  <c r="AD202" i="2" s="1"/>
  <c r="AP208" i="2"/>
  <c r="W210" i="2"/>
  <c r="AB210" i="2" s="1"/>
  <c r="AR214" i="2"/>
  <c r="AQ215" i="2"/>
  <c r="AL217" i="2"/>
  <c r="AS221" i="2"/>
  <c r="AP222" i="2"/>
  <c r="AO223" i="2"/>
  <c r="Y224" i="2"/>
  <c r="AD224" i="2" s="1"/>
  <c r="AI226" i="2"/>
  <c r="AG227" i="2"/>
  <c r="X229" i="2"/>
  <c r="AC229" i="2" s="1"/>
  <c r="AH229" i="2"/>
  <c r="Y231" i="2"/>
  <c r="AD231" i="2" s="1"/>
  <c r="AQ231" i="2"/>
  <c r="Y232" i="2"/>
  <c r="AD232" i="2" s="1"/>
  <c r="AS232" i="2"/>
  <c r="U233" i="2"/>
  <c r="Z233" i="2" s="1"/>
  <c r="AH234" i="2"/>
  <c r="X234" i="2"/>
  <c r="AC234" i="2" s="1"/>
  <c r="AO236" i="2"/>
  <c r="U236" i="2"/>
  <c r="Z236" i="2" s="1"/>
  <c r="AX237" i="2"/>
  <c r="V241" i="2"/>
  <c r="AA241" i="2" s="1"/>
  <c r="BH243" i="2"/>
  <c r="AY245" i="2"/>
  <c r="AE248" i="2"/>
  <c r="AO248" i="2"/>
  <c r="BE248" i="2"/>
  <c r="Y250" i="2"/>
  <c r="AD250" i="2" s="1"/>
  <c r="AT250" i="2"/>
  <c r="BI258" i="2"/>
  <c r="BN258" i="2"/>
  <c r="BE258" i="2"/>
  <c r="BB260" i="2"/>
  <c r="AW260" i="2"/>
  <c r="BB261" i="2"/>
  <c r="AW261" i="2"/>
  <c r="BD262" i="2"/>
  <c r="AZ264" i="2"/>
  <c r="AU264" i="2"/>
  <c r="BA268" i="2"/>
  <c r="AV268" i="2"/>
  <c r="BH270" i="2"/>
  <c r="AN270" i="2"/>
  <c r="AV276" i="2"/>
  <c r="BA276" i="2"/>
  <c r="BD283" i="2"/>
  <c r="AJ283" i="2"/>
  <c r="AU291" i="2"/>
  <c r="AZ291" i="2"/>
  <c r="BB301" i="2"/>
  <c r="AW301" i="2"/>
  <c r="AI205" i="2"/>
  <c r="AK211" i="2"/>
  <c r="AT214" i="2"/>
  <c r="Y217" i="2"/>
  <c r="AD217" i="2" s="1"/>
  <c r="AX219" i="2"/>
  <c r="BA229" i="2"/>
  <c r="AU231" i="2"/>
  <c r="AS234" i="2"/>
  <c r="Y234" i="2"/>
  <c r="AD234" i="2" s="1"/>
  <c r="X235" i="2"/>
  <c r="AC235" i="2" s="1"/>
  <c r="AR235" i="2"/>
  <c r="AI235" i="2"/>
  <c r="AF236" i="2"/>
  <c r="AP236" i="2"/>
  <c r="BB236" i="2"/>
  <c r="AV239" i="2"/>
  <c r="BR243" i="2"/>
  <c r="BM243" i="2"/>
  <c r="BH244" i="2"/>
  <c r="AN244" i="2"/>
  <c r="AH249" i="2"/>
  <c r="AR249" i="2"/>
  <c r="X249" i="2"/>
  <c r="AC249" i="2" s="1"/>
  <c r="AZ255" i="2"/>
  <c r="AU255" i="2"/>
  <c r="BJ258" i="2"/>
  <c r="BO258" i="2"/>
  <c r="BH267" i="2"/>
  <c r="AN267" i="2"/>
  <c r="AW276" i="2"/>
  <c r="BB276" i="2"/>
  <c r="BA291" i="2"/>
  <c r="AI220" i="2"/>
  <c r="AS222" i="2"/>
  <c r="AQ223" i="2"/>
  <c r="AL229" i="2"/>
  <c r="AJ236" i="2"/>
  <c r="V237" i="2"/>
  <c r="AA237" i="2" s="1"/>
  <c r="AF237" i="2"/>
  <c r="BN238" i="2"/>
  <c r="BI238" i="2"/>
  <c r="BD239" i="2"/>
  <c r="AJ239" i="2"/>
  <c r="AK246" i="2"/>
  <c r="BE246" i="2"/>
  <c r="BH248" i="2"/>
  <c r="AN248" i="2"/>
  <c r="AS249" i="2"/>
  <c r="Y249" i="2"/>
  <c r="AD249" i="2" s="1"/>
  <c r="AI257" i="2"/>
  <c r="Y257" i="2"/>
  <c r="AD257" i="2" s="1"/>
  <c r="AS257" i="2"/>
  <c r="BP258" i="2"/>
  <c r="BK258" i="2"/>
  <c r="AJ264" i="2"/>
  <c r="BD264" i="2"/>
  <c r="BF266" i="2"/>
  <c r="AL266" i="2"/>
  <c r="BF275" i="2"/>
  <c r="AL275" i="2"/>
  <c r="AN280" i="2"/>
  <c r="BH280" i="2"/>
  <c r="AT281" i="2"/>
  <c r="AY281" i="2"/>
  <c r="BK283" i="2"/>
  <c r="BP283" i="2"/>
  <c r="BH288" i="2"/>
  <c r="AN288" i="2"/>
  <c r="AM292" i="2"/>
  <c r="BG292" i="2"/>
  <c r="AI199" i="2"/>
  <c r="U206" i="2"/>
  <c r="Z206" i="2" s="1"/>
  <c r="U213" i="2"/>
  <c r="Z213" i="2" s="1"/>
  <c r="AI213" i="2"/>
  <c r="W219" i="2"/>
  <c r="AB219" i="2" s="1"/>
  <c r="AS228" i="2"/>
  <c r="Y228" i="2"/>
  <c r="AD228" i="2" s="1"/>
  <c r="AI228" i="2"/>
  <c r="V229" i="2"/>
  <c r="AA229" i="2" s="1"/>
  <c r="BR232" i="2"/>
  <c r="AQ233" i="2"/>
  <c r="AR236" i="2"/>
  <c r="AH236" i="2"/>
  <c r="AL239" i="2"/>
  <c r="BF239" i="2"/>
  <c r="W243" i="2"/>
  <c r="AB243" i="2" s="1"/>
  <c r="AR245" i="2"/>
  <c r="X245" i="2"/>
  <c r="AC245" i="2" s="1"/>
  <c r="AU249" i="2"/>
  <c r="AI253" i="2"/>
  <c r="AS253" i="2"/>
  <c r="BL255" i="2"/>
  <c r="BQ255" i="2"/>
  <c r="AY257" i="2"/>
  <c r="AF262" i="2"/>
  <c r="AW266" i="2"/>
  <c r="BB266" i="2"/>
  <c r="W269" i="2"/>
  <c r="AB269" i="2" s="1"/>
  <c r="AG269" i="2"/>
  <c r="AQ269" i="2"/>
  <c r="AE209" i="2"/>
  <c r="BE210" i="2"/>
  <c r="AO211" i="2"/>
  <c r="AI214" i="2"/>
  <c r="AG215" i="2"/>
  <c r="AS216" i="2"/>
  <c r="AQ217" i="2"/>
  <c r="AG222" i="2"/>
  <c r="AE223" i="2"/>
  <c r="AZ227" i="2"/>
  <c r="AF232" i="2"/>
  <c r="BL237" i="2"/>
  <c r="BQ237" i="2"/>
  <c r="AH238" i="2"/>
  <c r="BD238" i="2"/>
  <c r="AH239" i="2"/>
  <c r="AY240" i="2"/>
  <c r="AX241" i="2"/>
  <c r="V244" i="2"/>
  <c r="AA244" i="2" s="1"/>
  <c r="BF245" i="2"/>
  <c r="AI246" i="2"/>
  <c r="BI246" i="2"/>
  <c r="X247" i="2"/>
  <c r="AC247" i="2" s="1"/>
  <c r="AH247" i="2"/>
  <c r="AR247" i="2"/>
  <c r="BL248" i="2"/>
  <c r="AT249" i="2"/>
  <c r="AY249" i="2"/>
  <c r="AF250" i="2"/>
  <c r="AO251" i="2"/>
  <c r="U251" i="2"/>
  <c r="Z251" i="2" s="1"/>
  <c r="AE251" i="2"/>
  <c r="AS255" i="2"/>
  <c r="Y255" i="2"/>
  <c r="AD255" i="2" s="1"/>
  <c r="X257" i="2"/>
  <c r="AC257" i="2" s="1"/>
  <c r="V258" i="2"/>
  <c r="AA258" i="2" s="1"/>
  <c r="AP258" i="2"/>
  <c r="AV259" i="2"/>
  <c r="BA259" i="2"/>
  <c r="BG262" i="2"/>
  <c r="AM262" i="2"/>
  <c r="AQ265" i="2"/>
  <c r="W265" i="2"/>
  <c r="AB265" i="2" s="1"/>
  <c r="AS266" i="2"/>
  <c r="Y266" i="2"/>
  <c r="AD266" i="2" s="1"/>
  <c r="AI266" i="2"/>
  <c r="BM275" i="2"/>
  <c r="BR275" i="2"/>
  <c r="AZ234" i="2"/>
  <c r="AU234" i="2"/>
  <c r="Y235" i="2"/>
  <c r="AD235" i="2" s="1"/>
  <c r="AF239" i="2"/>
  <c r="V239" i="2"/>
  <c r="AA239" i="2" s="1"/>
  <c r="AP239" i="2"/>
  <c r="BN241" i="2"/>
  <c r="BI241" i="2"/>
  <c r="BD242" i="2"/>
  <c r="AJ242" i="2"/>
  <c r="W246" i="2"/>
  <c r="AB246" i="2" s="1"/>
  <c r="AQ246" i="2"/>
  <c r="BF250" i="2"/>
  <c r="AL250" i="2"/>
  <c r="AN252" i="2"/>
  <c r="BH252" i="2"/>
  <c r="AH256" i="2"/>
  <c r="AM265" i="2"/>
  <c r="BG265" i="2"/>
  <c r="BC273" i="2"/>
  <c r="AX273" i="2"/>
  <c r="BB277" i="2"/>
  <c r="AW277" i="2"/>
  <c r="BA294" i="2"/>
  <c r="AV294" i="2"/>
  <c r="BG299" i="2"/>
  <c r="AM299" i="2"/>
  <c r="V235" i="2"/>
  <c r="AA235" i="2" s="1"/>
  <c r="V242" i="2"/>
  <c r="AA242" i="2" s="1"/>
  <c r="AO247" i="2"/>
  <c r="X248" i="2"/>
  <c r="AC248" i="2" s="1"/>
  <c r="AR253" i="2"/>
  <c r="BF253" i="2"/>
  <c r="AO254" i="2"/>
  <c r="BD257" i="2"/>
  <c r="AQ258" i="2"/>
  <c r="AS259" i="2"/>
  <c r="AS260" i="2"/>
  <c r="AF261" i="2"/>
  <c r="AI262" i="2"/>
  <c r="BE264" i="2"/>
  <c r="AR265" i="2"/>
  <c r="U267" i="2"/>
  <c r="Z267" i="2" s="1"/>
  <c r="AH268" i="2"/>
  <c r="X271" i="2"/>
  <c r="AC271" i="2" s="1"/>
  <c r="AT271" i="2"/>
  <c r="X272" i="2"/>
  <c r="AC272" i="2" s="1"/>
  <c r="AR272" i="2"/>
  <c r="U273" i="2"/>
  <c r="Z273" i="2" s="1"/>
  <c r="AO273" i="2"/>
  <c r="AK277" i="2"/>
  <c r="BE278" i="2"/>
  <c r="BB279" i="2"/>
  <c r="U280" i="2"/>
  <c r="Z280" i="2" s="1"/>
  <c r="AO280" i="2"/>
  <c r="BD280" i="2"/>
  <c r="AH281" i="2"/>
  <c r="AG282" i="2"/>
  <c r="BB287" i="2"/>
  <c r="AW287" i="2"/>
  <c r="AX292" i="2"/>
  <c r="BE293" i="2"/>
  <c r="AK293" i="2"/>
  <c r="BH293" i="2"/>
  <c r="AS295" i="2"/>
  <c r="Y295" i="2"/>
  <c r="AD295" i="2" s="1"/>
  <c r="AE297" i="2"/>
  <c r="AO297" i="2"/>
  <c r="U297" i="2"/>
  <c r="Z297" i="2" s="1"/>
  <c r="AS298" i="2"/>
  <c r="Y298" i="2"/>
  <c r="AD298" i="2" s="1"/>
  <c r="BF299" i="2"/>
  <c r="AL299" i="2"/>
  <c r="AM303" i="2"/>
  <c r="BA308" i="2"/>
  <c r="AV308" i="2"/>
  <c r="BB322" i="2"/>
  <c r="AW322" i="2"/>
  <c r="AP254" i="2"/>
  <c r="AG261" i="2"/>
  <c r="AG268" i="2"/>
  <c r="AQ268" i="2"/>
  <c r="AK268" i="2"/>
  <c r="BC268" i="2"/>
  <c r="Y271" i="2"/>
  <c r="AD271" i="2" s="1"/>
  <c r="AU271" i="2"/>
  <c r="V273" i="2"/>
  <c r="AA273" i="2" s="1"/>
  <c r="AP273" i="2"/>
  <c r="BL273" i="2"/>
  <c r="BG277" i="2"/>
  <c r="AR278" i="2"/>
  <c r="X278" i="2"/>
  <c r="AC278" i="2" s="1"/>
  <c r="AM278" i="2"/>
  <c r="BF279" i="2"/>
  <c r="AP282" i="2"/>
  <c r="V282" i="2"/>
  <c r="AA282" i="2" s="1"/>
  <c r="BB282" i="2"/>
  <c r="AE284" i="2"/>
  <c r="AV286" i="2"/>
  <c r="AF289" i="2"/>
  <c r="W290" i="2"/>
  <c r="AB290" i="2" s="1"/>
  <c r="AG290" i="2"/>
  <c r="AQ290" i="2"/>
  <c r="AM290" i="2"/>
  <c r="Y291" i="2"/>
  <c r="AD291" i="2" s="1"/>
  <c r="AS291" i="2"/>
  <c r="AO291" i="2"/>
  <c r="BH294" i="2"/>
  <c r="AZ295" i="2"/>
  <c r="AU295" i="2"/>
  <c r="AR295" i="2"/>
  <c r="BG308" i="2"/>
  <c r="AM308" i="2"/>
  <c r="AY314" i="2"/>
  <c r="AT314" i="2"/>
  <c r="AL316" i="2"/>
  <c r="BF316" i="2"/>
  <c r="BP318" i="2"/>
  <c r="BK318" i="2"/>
  <c r="BG319" i="2"/>
  <c r="AM319" i="2"/>
  <c r="BC322" i="2"/>
  <c r="AX322" i="2"/>
  <c r="AP255" i="2"/>
  <c r="AP259" i="2"/>
  <c r="V259" i="2"/>
  <c r="AA259" i="2" s="1"/>
  <c r="AF259" i="2"/>
  <c r="AE265" i="2"/>
  <c r="W266" i="2"/>
  <c r="AB266" i="2" s="1"/>
  <c r="AQ266" i="2"/>
  <c r="AH266" i="2"/>
  <c r="AE269" i="2"/>
  <c r="X275" i="2"/>
  <c r="AC275" i="2" s="1"/>
  <c r="AS275" i="2"/>
  <c r="BH276" i="2"/>
  <c r="AS277" i="2"/>
  <c r="Y277" i="2"/>
  <c r="AD277" i="2" s="1"/>
  <c r="AI278" i="2"/>
  <c r="AS278" i="2"/>
  <c r="BG280" i="2"/>
  <c r="BF281" i="2"/>
  <c r="U283" i="2"/>
  <c r="Z283" i="2" s="1"/>
  <c r="AO283" i="2"/>
  <c r="AF283" i="2"/>
  <c r="AZ284" i="2"/>
  <c r="U291" i="2"/>
  <c r="Z291" i="2" s="1"/>
  <c r="AY292" i="2"/>
  <c r="AT292" i="2"/>
  <c r="W293" i="2"/>
  <c r="AB293" i="2" s="1"/>
  <c r="AQ293" i="2"/>
  <c r="AG293" i="2"/>
  <c r="BC296" i="2"/>
  <c r="AQ297" i="2"/>
  <c r="AG297" i="2"/>
  <c r="AT300" i="2"/>
  <c r="AU302" i="2"/>
  <c r="AZ302" i="2"/>
  <c r="AY302" i="2"/>
  <c r="AU314" i="2"/>
  <c r="AZ314" i="2"/>
  <c r="AX317" i="2"/>
  <c r="BC317" i="2"/>
  <c r="AG259" i="2"/>
  <c r="AS264" i="2"/>
  <c r="AS273" i="2"/>
  <c r="AY274" i="2"/>
  <c r="AT274" i="2"/>
  <c r="Y275" i="2"/>
  <c r="AD275" i="2" s="1"/>
  <c r="V276" i="2"/>
  <c r="AA276" i="2" s="1"/>
  <c r="AP276" i="2"/>
  <c r="AI281" i="2"/>
  <c r="AS281" i="2"/>
  <c r="Y281" i="2"/>
  <c r="AD281" i="2" s="1"/>
  <c r="BF283" i="2"/>
  <c r="BG284" i="2"/>
  <c r="AM284" i="2"/>
  <c r="BF285" i="2"/>
  <c r="AL285" i="2"/>
  <c r="BD286" i="2"/>
  <c r="AJ286" i="2"/>
  <c r="BB288" i="2"/>
  <c r="AW295" i="2"/>
  <c r="BE296" i="2"/>
  <c r="AY301" i="2"/>
  <c r="AT301" i="2"/>
  <c r="Y303" i="2"/>
  <c r="AD303" i="2" s="1"/>
  <c r="AI303" i="2"/>
  <c r="AS303" i="2"/>
  <c r="BJ304" i="2"/>
  <c r="AU308" i="2"/>
  <c r="AZ308" i="2"/>
  <c r="AZ309" i="2"/>
  <c r="AU309" i="2"/>
  <c r="AT324" i="2"/>
  <c r="AY324" i="2"/>
  <c r="AU327" i="2"/>
  <c r="AZ327" i="2"/>
  <c r="BD272" i="2"/>
  <c r="AJ272" i="2"/>
  <c r="AS280" i="2"/>
  <c r="Y280" i="2"/>
  <c r="AD280" i="2" s="1"/>
  <c r="Y282" i="2"/>
  <c r="AD282" i="2" s="1"/>
  <c r="AI282" i="2"/>
  <c r="BI288" i="2"/>
  <c r="BN288" i="2"/>
  <c r="BD288" i="2"/>
  <c r="BE292" i="2"/>
  <c r="AK292" i="2"/>
  <c r="BF296" i="2"/>
  <c r="AL296" i="2"/>
  <c r="AR299" i="2"/>
  <c r="X299" i="2"/>
  <c r="AC299" i="2" s="1"/>
  <c r="BG305" i="2"/>
  <c r="AM305" i="2"/>
  <c r="BD307" i="2"/>
  <c r="AJ307" i="2"/>
  <c r="BA309" i="2"/>
  <c r="AV309" i="2"/>
  <c r="AX319" i="2"/>
  <c r="BC319" i="2"/>
  <c r="AN323" i="2"/>
  <c r="BH323" i="2"/>
  <c r="BJ325" i="2"/>
  <c r="BO325" i="2"/>
  <c r="AK269" i="2"/>
  <c r="AF271" i="2"/>
  <c r="AZ272" i="2"/>
  <c r="Y278" i="2"/>
  <c r="AD278" i="2" s="1"/>
  <c r="AQ285" i="2"/>
  <c r="W285" i="2"/>
  <c r="AB285" i="2" s="1"/>
  <c r="BC286" i="2"/>
  <c r="AZ287" i="2"/>
  <c r="BE288" i="2"/>
  <c r="AG289" i="2"/>
  <c r="AQ289" i="2"/>
  <c r="W289" i="2"/>
  <c r="AB289" i="2" s="1"/>
  <c r="BJ296" i="2"/>
  <c r="V297" i="2"/>
  <c r="AA297" i="2" s="1"/>
  <c r="AI299" i="2"/>
  <c r="AS299" i="2"/>
  <c r="Y299" i="2"/>
  <c r="AD299" i="2" s="1"/>
  <c r="BC300" i="2"/>
  <c r="AX300" i="2"/>
  <c r="AG304" i="2"/>
  <c r="AQ304" i="2"/>
  <c r="AW309" i="2"/>
  <c r="BB309" i="2"/>
  <c r="AV318" i="2"/>
  <c r="BA323" i="2"/>
  <c r="AV323" i="2"/>
  <c r="X252" i="2"/>
  <c r="AC252" i="2" s="1"/>
  <c r="AL252" i="2"/>
  <c r="V253" i="2"/>
  <c r="AA253" i="2" s="1"/>
  <c r="AH254" i="2"/>
  <c r="AF255" i="2"/>
  <c r="AP257" i="2"/>
  <c r="V257" i="2"/>
  <c r="AA257" i="2" s="1"/>
  <c r="AF257" i="2"/>
  <c r="W264" i="2"/>
  <c r="AB264" i="2" s="1"/>
  <c r="AQ264" i="2"/>
  <c r="AG264" i="2"/>
  <c r="BB270" i="2"/>
  <c r="AH271" i="2"/>
  <c r="AO272" i="2"/>
  <c r="U272" i="2"/>
  <c r="Z272" i="2" s="1"/>
  <c r="AW273" i="2"/>
  <c r="BB273" i="2"/>
  <c r="BE274" i="2"/>
  <c r="AK274" i="2"/>
  <c r="AV278" i="2"/>
  <c r="AR281" i="2"/>
  <c r="W282" i="2"/>
  <c r="AB282" i="2" s="1"/>
  <c r="AI284" i="2"/>
  <c r="Y284" i="2"/>
  <c r="AD284" i="2" s="1"/>
  <c r="AM285" i="2"/>
  <c r="BE285" i="2"/>
  <c r="AP286" i="2"/>
  <c r="V286" i="2"/>
  <c r="AA286" i="2" s="1"/>
  <c r="AK286" i="2"/>
  <c r="AJ287" i="2"/>
  <c r="BG288" i="2"/>
  <c r="AM288" i="2"/>
  <c r="BF288" i="2"/>
  <c r="AP289" i="2"/>
  <c r="AS293" i="2"/>
  <c r="AH295" i="2"/>
  <c r="W297" i="2"/>
  <c r="AB297" i="2" s="1"/>
  <c r="BG298" i="2"/>
  <c r="AM301" i="2"/>
  <c r="BG301" i="2"/>
  <c r="AW303" i="2"/>
  <c r="AM304" i="2"/>
  <c r="BG304" i="2"/>
  <c r="AT305" i="2"/>
  <c r="AK306" i="2"/>
  <c r="BE306" i="2"/>
  <c r="BC318" i="2"/>
  <c r="AX318" i="2"/>
  <c r="BK327" i="2"/>
  <c r="BP327" i="2"/>
  <c r="AG257" i="2"/>
  <c r="Y258" i="2"/>
  <c r="AD258" i="2" s="1"/>
  <c r="AI258" i="2"/>
  <c r="Y261" i="2"/>
  <c r="AD261" i="2" s="1"/>
  <c r="U269" i="2"/>
  <c r="Z269" i="2" s="1"/>
  <c r="AM269" i="2"/>
  <c r="BG270" i="2"/>
  <c r="AM270" i="2"/>
  <c r="AI271" i="2"/>
  <c r="BD271" i="2"/>
  <c r="AK272" i="2"/>
  <c r="BC272" i="2"/>
  <c r="BE275" i="2"/>
  <c r="AK275" i="2"/>
  <c r="AX276" i="2"/>
  <c r="AU278" i="2"/>
  <c r="AZ278" i="2"/>
  <c r="AS282" i="2"/>
  <c r="V283" i="2"/>
  <c r="AA283" i="2" s="1"/>
  <c r="AQ283" i="2"/>
  <c r="U284" i="2"/>
  <c r="Z284" i="2" s="1"/>
  <c r="Y285" i="2"/>
  <c r="AD285" i="2" s="1"/>
  <c r="AS285" i="2"/>
  <c r="AN285" i="2"/>
  <c r="AG286" i="2"/>
  <c r="AQ286" i="2"/>
  <c r="W287" i="2"/>
  <c r="AB287" i="2" s="1"/>
  <c r="AG287" i="2"/>
  <c r="BJ288" i="2"/>
  <c r="AT289" i="2"/>
  <c r="BH295" i="2"/>
  <c r="AN295" i="2"/>
  <c r="AR296" i="2"/>
  <c r="X296" i="2"/>
  <c r="AC296" i="2" s="1"/>
  <c r="BH298" i="2"/>
  <c r="AN298" i="2"/>
  <c r="BL298" i="2"/>
  <c r="AU305" i="2"/>
  <c r="AZ305" i="2"/>
  <c r="W263" i="2"/>
  <c r="AB263" i="2" s="1"/>
  <c r="AQ263" i="2"/>
  <c r="AG263" i="2"/>
  <c r="AI264" i="2"/>
  <c r="W272" i="2"/>
  <c r="AB272" i="2" s="1"/>
  <c r="AQ272" i="2"/>
  <c r="BO273" i="2"/>
  <c r="BJ273" i="2"/>
  <c r="BQ279" i="2"/>
  <c r="AW281" i="2"/>
  <c r="AT282" i="2"/>
  <c r="W283" i="2"/>
  <c r="AB283" i="2" s="1"/>
  <c r="BJ285" i="2"/>
  <c r="BG287" i="2"/>
  <c r="AM287" i="2"/>
  <c r="Y288" i="2"/>
  <c r="AD288" i="2" s="1"/>
  <c r="AS288" i="2"/>
  <c r="AU289" i="2"/>
  <c r="AZ290" i="2"/>
  <c r="AW291" i="2"/>
  <c r="BB291" i="2"/>
  <c r="BD291" i="2"/>
  <c r="Y293" i="2"/>
  <c r="AD293" i="2" s="1"/>
  <c r="U295" i="2"/>
  <c r="Z295" i="2" s="1"/>
  <c r="AE295" i="2"/>
  <c r="AI296" i="2"/>
  <c r="AS296" i="2"/>
  <c r="U298" i="2"/>
  <c r="Z298" i="2" s="1"/>
  <c r="AE298" i="2"/>
  <c r="AO298" i="2"/>
  <c r="AY299" i="2"/>
  <c r="W304" i="2"/>
  <c r="AB304" i="2" s="1"/>
  <c r="AM320" i="2"/>
  <c r="BG320" i="2"/>
  <c r="AZ331" i="2"/>
  <c r="AU331" i="2"/>
  <c r="AH263" i="2"/>
  <c r="AQ267" i="2"/>
  <c r="W267" i="2"/>
  <c r="AB267" i="2" s="1"/>
  <c r="Y270" i="2"/>
  <c r="AD270" i="2" s="1"/>
  <c r="AS270" i="2"/>
  <c r="AG271" i="2"/>
  <c r="AQ271" i="2"/>
  <c r="W271" i="2"/>
  <c r="AB271" i="2" s="1"/>
  <c r="BI271" i="2"/>
  <c r="AM272" i="2"/>
  <c r="BH273" i="2"/>
  <c r="AN273" i="2"/>
  <c r="W275" i="2"/>
  <c r="AB275" i="2" s="1"/>
  <c r="AQ275" i="2"/>
  <c r="AE276" i="2"/>
  <c r="AO276" i="2"/>
  <c r="BC279" i="2"/>
  <c r="AX279" i="2"/>
  <c r="U288" i="2"/>
  <c r="Z288" i="2" s="1"/>
  <c r="AO288" i="2"/>
  <c r="BD290" i="2"/>
  <c r="AJ290" i="2"/>
  <c r="BG291" i="2"/>
  <c r="AM291" i="2"/>
  <c r="BE291" i="2"/>
  <c r="AG292" i="2"/>
  <c r="AQ292" i="2"/>
  <c r="W292" i="2"/>
  <c r="AB292" i="2" s="1"/>
  <c r="AE294" i="2"/>
  <c r="AO294" i="2"/>
  <c r="BE295" i="2"/>
  <c r="AK295" i="2"/>
  <c r="BE298" i="2"/>
  <c r="AK298" i="2"/>
  <c r="AU299" i="2"/>
  <c r="AZ299" i="2"/>
  <c r="AP300" i="2"/>
  <c r="V300" i="2"/>
  <c r="AA300" i="2" s="1"/>
  <c r="BB304" i="2"/>
  <c r="BC306" i="2"/>
  <c r="AX306" i="2"/>
  <c r="AP307" i="2"/>
  <c r="V307" i="2"/>
  <c r="AA307" i="2" s="1"/>
  <c r="AF307" i="2"/>
  <c r="BH312" i="2"/>
  <c r="AN312" i="2"/>
  <c r="AX326" i="2"/>
  <c r="BC326" i="2"/>
  <c r="AE268" i="2"/>
  <c r="AG274" i="2"/>
  <c r="W274" i="2"/>
  <c r="AB274" i="2" s="1"/>
  <c r="U277" i="2"/>
  <c r="Z277" i="2" s="1"/>
  <c r="AE277" i="2"/>
  <c r="BH277" i="2"/>
  <c r="AN277" i="2"/>
  <c r="BF278" i="2"/>
  <c r="AL278" i="2"/>
  <c r="AK279" i="2"/>
  <c r="BE279" i="2"/>
  <c r="BH291" i="2"/>
  <c r="AN291" i="2"/>
  <c r="AR292" i="2"/>
  <c r="X292" i="2"/>
  <c r="AC292" i="2" s="1"/>
  <c r="BC297" i="2"/>
  <c r="AX297" i="2"/>
  <c r="AQ300" i="2"/>
  <c r="AG300" i="2"/>
  <c r="BH302" i="2"/>
  <c r="AN302" i="2"/>
  <c r="BF303" i="2"/>
  <c r="AL303" i="2"/>
  <c r="AY311" i="2"/>
  <c r="AT311" i="2"/>
  <c r="BB315" i="2"/>
  <c r="AW315" i="2"/>
  <c r="Y267" i="2"/>
  <c r="AD267" i="2" s="1"/>
  <c r="AS267" i="2"/>
  <c r="AR274" i="2"/>
  <c r="X274" i="2"/>
  <c r="AC274" i="2" s="1"/>
  <c r="AM275" i="2"/>
  <c r="AQ276" i="2"/>
  <c r="AG276" i="2"/>
  <c r="AE279" i="2"/>
  <c r="AO279" i="2"/>
  <c r="U279" i="2"/>
  <c r="Z279" i="2" s="1"/>
  <c r="AO281" i="2"/>
  <c r="AE281" i="2"/>
  <c r="AK282" i="2"/>
  <c r="BE282" i="2"/>
  <c r="BA284" i="2"/>
  <c r="AV284" i="2"/>
  <c r="AW284" i="2"/>
  <c r="AT285" i="2"/>
  <c r="AO290" i="2"/>
  <c r="U290" i="2"/>
  <c r="Z290" i="2" s="1"/>
  <c r="AK290" i="2"/>
  <c r="BD293" i="2"/>
  <c r="AJ293" i="2"/>
  <c r="AQ294" i="2"/>
  <c r="AG294" i="2"/>
  <c r="AK297" i="2"/>
  <c r="BE297" i="2"/>
  <c r="BI303" i="2"/>
  <c r="BN303" i="2"/>
  <c r="AM307" i="2"/>
  <c r="BG307" i="2"/>
  <c r="BE319" i="2"/>
  <c r="AK319" i="2"/>
  <c r="AE278" i="2"/>
  <c r="AI283" i="2"/>
  <c r="AG284" i="2"/>
  <c r="AG291" i="2"/>
  <c r="AE292" i="2"/>
  <c r="BP295" i="2"/>
  <c r="AZ296" i="2"/>
  <c r="AI297" i="2"/>
  <c r="W303" i="2"/>
  <c r="AB303" i="2" s="1"/>
  <c r="V304" i="2"/>
  <c r="AA304" i="2" s="1"/>
  <c r="AJ304" i="2"/>
  <c r="AR307" i="2"/>
  <c r="AQ308" i="2"/>
  <c r="AH310" i="2"/>
  <c r="AZ310" i="2"/>
  <c r="BJ311" i="2"/>
  <c r="AG312" i="2"/>
  <c r="AQ312" i="2"/>
  <c r="Y314" i="2"/>
  <c r="AD314" i="2" s="1"/>
  <c r="AI314" i="2"/>
  <c r="AL314" i="2"/>
  <c r="W316" i="2"/>
  <c r="AB316" i="2" s="1"/>
  <c r="BE316" i="2"/>
  <c r="U317" i="2"/>
  <c r="Z317" i="2" s="1"/>
  <c r="AO317" i="2"/>
  <c r="AG317" i="2"/>
  <c r="W319" i="2"/>
  <c r="AB319" i="2" s="1"/>
  <c r="AL322" i="2"/>
  <c r="BG322" i="2"/>
  <c r="AN324" i="2"/>
  <c r="AS326" i="2"/>
  <c r="AR328" i="2"/>
  <c r="X328" i="2"/>
  <c r="AC328" i="2" s="1"/>
  <c r="AL329" i="2"/>
  <c r="BB330" i="2"/>
  <c r="AW330" i="2"/>
  <c r="AR331" i="2"/>
  <c r="X331" i="2"/>
  <c r="AC331" i="2" s="1"/>
  <c r="BJ334" i="2"/>
  <c r="BO334" i="2"/>
  <c r="AW335" i="2"/>
  <c r="BB335" i="2"/>
  <c r="BK349" i="2"/>
  <c r="BP349" i="2"/>
  <c r="BF352" i="2"/>
  <c r="AL352" i="2"/>
  <c r="W310" i="2"/>
  <c r="AB310" i="2" s="1"/>
  <c r="AG310" i="2"/>
  <c r="V317" i="2"/>
  <c r="AA317" i="2" s="1"/>
  <c r="AF317" i="2"/>
  <c r="X319" i="2"/>
  <c r="AC319" i="2" s="1"/>
  <c r="AJ320" i="2"/>
  <c r="AH323" i="2"/>
  <c r="X323" i="2"/>
  <c r="AC323" i="2" s="1"/>
  <c r="AR323" i="2"/>
  <c r="BF327" i="2"/>
  <c r="BL329" i="2"/>
  <c r="BQ329" i="2"/>
  <c r="X333" i="2"/>
  <c r="AC333" i="2" s="1"/>
  <c r="AH333" i="2"/>
  <c r="AR333" i="2"/>
  <c r="BC337" i="2"/>
  <c r="AX337" i="2"/>
  <c r="AY345" i="2"/>
  <c r="AT345" i="2"/>
  <c r="AV306" i="2"/>
  <c r="AE308" i="2"/>
  <c r="U309" i="2"/>
  <c r="Z309" i="2" s="1"/>
  <c r="AE309" i="2"/>
  <c r="Y312" i="2"/>
  <c r="AD312" i="2" s="1"/>
  <c r="AS312" i="2"/>
  <c r="AW313" i="2"/>
  <c r="BF315" i="2"/>
  <c r="AL315" i="2"/>
  <c r="AR319" i="2"/>
  <c r="AE327" i="2"/>
  <c r="U327" i="2"/>
  <c r="Z327" i="2" s="1"/>
  <c r="BG327" i="2"/>
  <c r="AM327" i="2"/>
  <c r="AN332" i="2"/>
  <c r="BH332" i="2"/>
  <c r="AW332" i="2"/>
  <c r="AK338" i="2"/>
  <c r="BE338" i="2"/>
  <c r="AU340" i="2"/>
  <c r="AZ340" i="2"/>
  <c r="AI292" i="2"/>
  <c r="AE301" i="2"/>
  <c r="AI306" i="2"/>
  <c r="AF309" i="2"/>
  <c r="AI310" i="2"/>
  <c r="AS310" i="2"/>
  <c r="AO313" i="2"/>
  <c r="U313" i="2"/>
  <c r="Z313" i="2" s="1"/>
  <c r="AP315" i="2"/>
  <c r="AF315" i="2"/>
  <c r="AZ315" i="2"/>
  <c r="AQ316" i="2"/>
  <c r="AP318" i="2"/>
  <c r="V318" i="2"/>
  <c r="AA318" i="2" s="1"/>
  <c r="AP321" i="2"/>
  <c r="V321" i="2"/>
  <c r="AA321" i="2" s="1"/>
  <c r="AX321" i="2"/>
  <c r="AQ322" i="2"/>
  <c r="AS323" i="2"/>
  <c r="BB326" i="2"/>
  <c r="AJ330" i="2"/>
  <c r="BD330" i="2"/>
  <c r="BH330" i="2"/>
  <c r="AN330" i="2"/>
  <c r="X336" i="2"/>
  <c r="AC336" i="2" s="1"/>
  <c r="AR336" i="2"/>
  <c r="AH336" i="2"/>
  <c r="AT355" i="2"/>
  <c r="AY355" i="2"/>
  <c r="AS302" i="2"/>
  <c r="AI307" i="2"/>
  <c r="AG309" i="2"/>
  <c r="AQ309" i="2"/>
  <c r="AE311" i="2"/>
  <c r="AO311" i="2"/>
  <c r="AZ313" i="2"/>
  <c r="BH315" i="2"/>
  <c r="AN315" i="2"/>
  <c r="AI317" i="2"/>
  <c r="AS317" i="2"/>
  <c r="BG321" i="2"/>
  <c r="AM321" i="2"/>
  <c r="AY321" i="2"/>
  <c r="Y323" i="2"/>
  <c r="AD323" i="2" s="1"/>
  <c r="AV325" i="2"/>
  <c r="AX328" i="2"/>
  <c r="BC328" i="2"/>
  <c r="BA332" i="2"/>
  <c r="AV332" i="2"/>
  <c r="BA334" i="2"/>
  <c r="AI286" i="2"/>
  <c r="AI300" i="2"/>
  <c r="X310" i="2"/>
  <c r="AC310" i="2" s="1"/>
  <c r="W313" i="2"/>
  <c r="AB313" i="2" s="1"/>
  <c r="AG313" i="2"/>
  <c r="AJ313" i="2"/>
  <c r="AJ315" i="2"/>
  <c r="W317" i="2"/>
  <c r="AB317" i="2" s="1"/>
  <c r="AP317" i="2"/>
  <c r="AK318" i="2"/>
  <c r="BD318" i="2"/>
  <c r="X320" i="2"/>
  <c r="AC320" i="2" s="1"/>
  <c r="BJ320" i="2"/>
  <c r="AZ323" i="2"/>
  <c r="AU323" i="2"/>
  <c r="AX324" i="2"/>
  <c r="AZ325" i="2"/>
  <c r="BD326" i="2"/>
  <c r="X327" i="2"/>
  <c r="AC327" i="2" s="1"/>
  <c r="AR327" i="2"/>
  <c r="AO327" i="2"/>
  <c r="BG331" i="2"/>
  <c r="AM331" i="2"/>
  <c r="AX334" i="2"/>
  <c r="BC334" i="2"/>
  <c r="AZ339" i="2"/>
  <c r="AU339" i="2"/>
  <c r="AO261" i="2"/>
  <c r="BR269" i="2"/>
  <c r="AG273" i="2"/>
  <c r="AE274" i="2"/>
  <c r="AI279" i="2"/>
  <c r="AE296" i="2"/>
  <c r="AI301" i="2"/>
  <c r="AG302" i="2"/>
  <c r="AV302" i="2"/>
  <c r="AM306" i="2"/>
  <c r="W307" i="2"/>
  <c r="AB307" i="2" s="1"/>
  <c r="U308" i="2"/>
  <c r="Z308" i="2" s="1"/>
  <c r="AS309" i="2"/>
  <c r="Y309" i="2"/>
  <c r="AD309" i="2" s="1"/>
  <c r="Y310" i="2"/>
  <c r="AD310" i="2" s="1"/>
  <c r="AQ310" i="2"/>
  <c r="W311" i="2"/>
  <c r="AB311" i="2" s="1"/>
  <c r="AQ311" i="2"/>
  <c r="AZ311" i="2"/>
  <c r="AK313" i="2"/>
  <c r="AS315" i="2"/>
  <c r="Y315" i="2"/>
  <c r="AD315" i="2" s="1"/>
  <c r="U316" i="2"/>
  <c r="Z316" i="2" s="1"/>
  <c r="AE316" i="2"/>
  <c r="AR320" i="2"/>
  <c r="AJ321" i="2"/>
  <c r="BB324" i="2"/>
  <c r="AW324" i="2"/>
  <c r="AX325" i="2"/>
  <c r="BC325" i="2"/>
  <c r="BD328" i="2"/>
  <c r="AJ328" i="2"/>
  <c r="AV329" i="2"/>
  <c r="AX332" i="2"/>
  <c r="BC332" i="2"/>
  <c r="AL346" i="2"/>
  <c r="BF346" i="2"/>
  <c r="BH347" i="2"/>
  <c r="AN347" i="2"/>
  <c r="BB354" i="2"/>
  <c r="AW354" i="2"/>
  <c r="AL307" i="2"/>
  <c r="AI313" i="2"/>
  <c r="AS313" i="2"/>
  <c r="V319" i="2"/>
  <c r="AA319" i="2" s="1"/>
  <c r="AP319" i="2"/>
  <c r="AK321" i="2"/>
  <c r="AO324" i="2"/>
  <c r="AE324" i="2"/>
  <c r="U325" i="2"/>
  <c r="Z325" i="2" s="1"/>
  <c r="AE325" i="2"/>
  <c r="AH325" i="2"/>
  <c r="V326" i="2"/>
  <c r="AA326" i="2" s="1"/>
  <c r="AF326" i="2"/>
  <c r="AP326" i="2"/>
  <c r="BR331" i="2"/>
  <c r="BM331" i="2"/>
  <c r="Y311" i="2"/>
  <c r="AD311" i="2" s="1"/>
  <c r="AI311" i="2"/>
  <c r="AE314" i="2"/>
  <c r="AO314" i="2"/>
  <c r="AO315" i="2"/>
  <c r="BI318" i="2"/>
  <c r="AF322" i="2"/>
  <c r="V322" i="2"/>
  <c r="AA322" i="2" s="1"/>
  <c r="BE325" i="2"/>
  <c r="BH328" i="2"/>
  <c r="AN328" i="2"/>
  <c r="AT330" i="2"/>
  <c r="AY330" i="2"/>
  <c r="BH334" i="2"/>
  <c r="AN334" i="2"/>
  <c r="BG335" i="2"/>
  <c r="BH362" i="2"/>
  <c r="AN362" i="2"/>
  <c r="AN316" i="2"/>
  <c r="BH316" i="2"/>
  <c r="BF323" i="2"/>
  <c r="AL323" i="2"/>
  <c r="AL325" i="2"/>
  <c r="BF325" i="2"/>
  <c r="AT329" i="2"/>
  <c r="AY329" i="2"/>
  <c r="BD331" i="2"/>
  <c r="AJ331" i="2"/>
  <c r="AV339" i="2"/>
  <c r="AI289" i="2"/>
  <c r="AO309" i="2"/>
  <c r="U312" i="2"/>
  <c r="Z312" i="2" s="1"/>
  <c r="AE312" i="2"/>
  <c r="AK312" i="2"/>
  <c r="BE312" i="2"/>
  <c r="Y313" i="2"/>
  <c r="AD313" i="2" s="1"/>
  <c r="AQ314" i="2"/>
  <c r="W314" i="2"/>
  <c r="AB314" i="2" s="1"/>
  <c r="AJ322" i="2"/>
  <c r="U323" i="2"/>
  <c r="Z323" i="2" s="1"/>
  <c r="AE323" i="2"/>
  <c r="BG324" i="2"/>
  <c r="BH326" i="2"/>
  <c r="BA327" i="2"/>
  <c r="AF328" i="2"/>
  <c r="V328" i="2"/>
  <c r="AA328" i="2" s="1"/>
  <c r="BE332" i="2"/>
  <c r="AK332" i="2"/>
  <c r="AJ343" i="2"/>
  <c r="BD343" i="2"/>
  <c r="AX349" i="2"/>
  <c r="BC349" i="2"/>
  <c r="AI268" i="2"/>
  <c r="AE299" i="2"/>
  <c r="AO301" i="2"/>
  <c r="Y302" i="2"/>
  <c r="AD302" i="2" s="1"/>
  <c r="AM302" i="2"/>
  <c r="AI304" i="2"/>
  <c r="AG305" i="2"/>
  <c r="AV305" i="2"/>
  <c r="AS306" i="2"/>
  <c r="AQ307" i="2"/>
  <c r="U310" i="2"/>
  <c r="Z310" i="2" s="1"/>
  <c r="AO310" i="2"/>
  <c r="V316" i="2"/>
  <c r="AA316" i="2" s="1"/>
  <c r="BF319" i="2"/>
  <c r="AP320" i="2"/>
  <c r="V320" i="2"/>
  <c r="AA320" i="2" s="1"/>
  <c r="AK324" i="2"/>
  <c r="AP328" i="2"/>
  <c r="BD329" i="2"/>
  <c r="AJ329" i="2"/>
  <c r="W331" i="2"/>
  <c r="AB331" i="2" s="1"/>
  <c r="AG331" i="2"/>
  <c r="V332" i="2"/>
  <c r="AA332" i="2" s="1"/>
  <c r="AP332" i="2"/>
  <c r="AK333" i="2"/>
  <c r="AT337" i="2"/>
  <c r="AY337" i="2"/>
  <c r="BN339" i="2"/>
  <c r="BI339" i="2"/>
  <c r="BP347" i="2"/>
  <c r="BK347" i="2"/>
  <c r="AM317" i="2"/>
  <c r="AQ329" i="2"/>
  <c r="BH329" i="2"/>
  <c r="AF330" i="2"/>
  <c r="U331" i="2"/>
  <c r="Z331" i="2" s="1"/>
  <c r="AR332" i="2"/>
  <c r="Y338" i="2"/>
  <c r="AD338" i="2" s="1"/>
  <c r="AI338" i="2"/>
  <c r="AS338" i="2"/>
  <c r="BD339" i="2"/>
  <c r="AH340" i="2"/>
  <c r="BH341" i="2"/>
  <c r="Y343" i="2"/>
  <c r="AD343" i="2" s="1"/>
  <c r="BD344" i="2"/>
  <c r="AF348" i="2"/>
  <c r="W349" i="2"/>
  <c r="AB349" i="2" s="1"/>
  <c r="AQ349" i="2"/>
  <c r="V350" i="2"/>
  <c r="AA350" i="2" s="1"/>
  <c r="BN350" i="2"/>
  <c r="AW351" i="2"/>
  <c r="BD352" i="2"/>
  <c r="V356" i="2"/>
  <c r="AA356" i="2" s="1"/>
  <c r="AP356" i="2"/>
  <c r="AZ358" i="2"/>
  <c r="AU358" i="2"/>
  <c r="AS364" i="2"/>
  <c r="Y364" i="2"/>
  <c r="AD364" i="2" s="1"/>
  <c r="AI364" i="2"/>
  <c r="AZ335" i="2"/>
  <c r="W338" i="2"/>
  <c r="AB338" i="2" s="1"/>
  <c r="BO340" i="2"/>
  <c r="BJ340" i="2"/>
  <c r="BI344" i="2"/>
  <c r="BN344" i="2"/>
  <c r="AG345" i="2"/>
  <c r="AQ345" i="2"/>
  <c r="AG353" i="2"/>
  <c r="AQ353" i="2"/>
  <c r="W353" i="2"/>
  <c r="AB353" i="2" s="1"/>
  <c r="BF355" i="2"/>
  <c r="AL355" i="2"/>
  <c r="AS357" i="2"/>
  <c r="Y357" i="2"/>
  <c r="AD357" i="2" s="1"/>
  <c r="AJ358" i="2"/>
  <c r="BD358" i="2"/>
  <c r="BD359" i="2"/>
  <c r="AJ359" i="2"/>
  <c r="AO331" i="2"/>
  <c r="AL333" i="2"/>
  <c r="AE334" i="2"/>
  <c r="AO334" i="2"/>
  <c r="BE336" i="2"/>
  <c r="AK336" i="2"/>
  <c r="BH336" i="2"/>
  <c r="BP337" i="2"/>
  <c r="AF339" i="2"/>
  <c r="BK341" i="2"/>
  <c r="V342" i="2"/>
  <c r="AA342" i="2" s="1"/>
  <c r="BB343" i="2"/>
  <c r="AI349" i="2"/>
  <c r="AS349" i="2"/>
  <c r="AV350" i="2"/>
  <c r="BH352" i="2"/>
  <c r="AK361" i="2"/>
  <c r="BE361" i="2"/>
  <c r="U365" i="2"/>
  <c r="Z365" i="2" s="1"/>
  <c r="AO365" i="2"/>
  <c r="AE365" i="2"/>
  <c r="BE335" i="2"/>
  <c r="U339" i="2"/>
  <c r="Z339" i="2" s="1"/>
  <c r="AO339" i="2"/>
  <c r="AW342" i="2"/>
  <c r="BB342" i="2"/>
  <c r="AS345" i="2"/>
  <c r="Y345" i="2"/>
  <c r="AD345" i="2" s="1"/>
  <c r="AX350" i="2"/>
  <c r="W352" i="2"/>
  <c r="AB352" i="2" s="1"/>
  <c r="AQ352" i="2"/>
  <c r="BR355" i="2"/>
  <c r="BM355" i="2"/>
  <c r="AI356" i="2"/>
  <c r="Y356" i="2"/>
  <c r="AD356" i="2" s="1"/>
  <c r="AS356" i="2"/>
  <c r="BF361" i="2"/>
  <c r="AL361" i="2"/>
  <c r="W345" i="2"/>
  <c r="AB345" i="2" s="1"/>
  <c r="BD346" i="2"/>
  <c r="AJ346" i="2"/>
  <c r="BF347" i="2"/>
  <c r="AG348" i="2"/>
  <c r="W348" i="2"/>
  <c r="AB348" i="2" s="1"/>
  <c r="V329" i="2"/>
  <c r="AA329" i="2" s="1"/>
  <c r="AP329" i="2"/>
  <c r="AF329" i="2"/>
  <c r="AG332" i="2"/>
  <c r="AR334" i="2"/>
  <c r="X334" i="2"/>
  <c r="AC334" i="2" s="1"/>
  <c r="BE334" i="2"/>
  <c r="X340" i="2"/>
  <c r="AC340" i="2" s="1"/>
  <c r="AY342" i="2"/>
  <c r="AT342" i="2"/>
  <c r="AO343" i="2"/>
  <c r="U343" i="2"/>
  <c r="Z343" i="2" s="1"/>
  <c r="BH343" i="2"/>
  <c r="AO344" i="2"/>
  <c r="BM344" i="2"/>
  <c r="AW345" i="2"/>
  <c r="AE347" i="2"/>
  <c r="U347" i="2"/>
  <c r="Z347" i="2" s="1"/>
  <c r="BG347" i="2"/>
  <c r="U351" i="2"/>
  <c r="Z351" i="2" s="1"/>
  <c r="AE351" i="2"/>
  <c r="AU353" i="2"/>
  <c r="BF354" i="2"/>
  <c r="AL354" i="2"/>
  <c r="BH355" i="2"/>
  <c r="AW356" i="2"/>
  <c r="BB356" i="2"/>
  <c r="AN318" i="2"/>
  <c r="AM330" i="2"/>
  <c r="BQ332" i="2"/>
  <c r="V336" i="2"/>
  <c r="AA336" i="2" s="1"/>
  <c r="AG338" i="2"/>
  <c r="BG338" i="2"/>
  <c r="AP339" i="2"/>
  <c r="AM343" i="2"/>
  <c r="U344" i="2"/>
  <c r="Z344" i="2" s="1"/>
  <c r="BP344" i="2"/>
  <c r="AQ348" i="2"/>
  <c r="BR348" i="2"/>
  <c r="AF350" i="2"/>
  <c r="AN351" i="2"/>
  <c r="AS352" i="2"/>
  <c r="AW353" i="2"/>
  <c r="AF356" i="2"/>
  <c r="U334" i="2"/>
  <c r="Z334" i="2" s="1"/>
  <c r="BG334" i="2"/>
  <c r="BC341" i="2"/>
  <c r="AX341" i="2"/>
  <c r="AF342" i="2"/>
  <c r="W343" i="2"/>
  <c r="AB343" i="2" s="1"/>
  <c r="AG343" i="2"/>
  <c r="AU348" i="2"/>
  <c r="BK351" i="2"/>
  <c r="BP351" i="2"/>
  <c r="AO351" i="2"/>
  <c r="BR352" i="2"/>
  <c r="AF354" i="2"/>
  <c r="AP354" i="2"/>
  <c r="AJ354" i="2"/>
  <c r="AM360" i="2"/>
  <c r="BG360" i="2"/>
  <c r="AS362" i="2"/>
  <c r="Y362" i="2"/>
  <c r="AD362" i="2" s="1"/>
  <c r="AP325" i="2"/>
  <c r="AP327" i="2"/>
  <c r="AF327" i="2"/>
  <c r="AG328" i="2"/>
  <c r="V334" i="2"/>
  <c r="AA334" i="2" s="1"/>
  <c r="AP334" i="2"/>
  <c r="BB337" i="2"/>
  <c r="AE338" i="2"/>
  <c r="U338" i="2"/>
  <c r="Z338" i="2" s="1"/>
  <c r="AQ343" i="2"/>
  <c r="AE345" i="2"/>
  <c r="W346" i="2"/>
  <c r="AB346" i="2" s="1"/>
  <c r="AQ346" i="2"/>
  <c r="AO347" i="2"/>
  <c r="AW348" i="2"/>
  <c r="BE349" i="2"/>
  <c r="AK349" i="2"/>
  <c r="BF349" i="2"/>
  <c r="Y352" i="2"/>
  <c r="AD352" i="2" s="1"/>
  <c r="BG357" i="2"/>
  <c r="AM357" i="2"/>
  <c r="AY362" i="2"/>
  <c r="AT362" i="2"/>
  <c r="BD332" i="2"/>
  <c r="AJ333" i="2"/>
  <c r="BD333" i="2"/>
  <c r="AI335" i="2"/>
  <c r="Y335" i="2"/>
  <c r="AD335" i="2" s="1"/>
  <c r="AY336" i="2"/>
  <c r="AT336" i="2"/>
  <c r="AP338" i="2"/>
  <c r="V338" i="2"/>
  <c r="AA338" i="2" s="1"/>
  <c r="AY340" i="2"/>
  <c r="BM343" i="2"/>
  <c r="BR343" i="2"/>
  <c r="BE345" i="2"/>
  <c r="AK345" i="2"/>
  <c r="Y347" i="2"/>
  <c r="AD347" i="2" s="1"/>
  <c r="AS347" i="2"/>
  <c r="AY348" i="2"/>
  <c r="AT348" i="2"/>
  <c r="AS351" i="2"/>
  <c r="Y351" i="2"/>
  <c r="AD351" i="2" s="1"/>
  <c r="AQ351" i="2"/>
  <c r="AU352" i="2"/>
  <c r="AZ352" i="2"/>
  <c r="AR354" i="2"/>
  <c r="AH354" i="2"/>
  <c r="BD355" i="2"/>
  <c r="AJ355" i="2"/>
  <c r="AM356" i="2"/>
  <c r="AI357" i="2"/>
  <c r="AY359" i="2"/>
  <c r="AT361" i="2"/>
  <c r="AY361" i="2"/>
  <c r="BF337" i="2"/>
  <c r="AS343" i="2"/>
  <c r="AI345" i="2"/>
  <c r="AO349" i="2"/>
  <c r="U349" i="2"/>
  <c r="Z349" i="2" s="1"/>
  <c r="AE349" i="2"/>
  <c r="BG349" i="2"/>
  <c r="AM349" i="2"/>
  <c r="AX358" i="2"/>
  <c r="BC358" i="2"/>
  <c r="BA361" i="2"/>
  <c r="AV361" i="2"/>
  <c r="BK364" i="2"/>
  <c r="BP364" i="2"/>
  <c r="X329" i="2"/>
  <c r="AC329" i="2" s="1"/>
  <c r="AH337" i="2"/>
  <c r="BD340" i="2"/>
  <c r="V341" i="2"/>
  <c r="AA341" i="2" s="1"/>
  <c r="AF341" i="2"/>
  <c r="AP341" i="2"/>
  <c r="AG342" i="2"/>
  <c r="W342" i="2"/>
  <c r="AB342" i="2" s="1"/>
  <c r="W351" i="2"/>
  <c r="AB351" i="2" s="1"/>
  <c r="V354" i="2"/>
  <c r="AA354" i="2" s="1"/>
  <c r="W357" i="2"/>
  <c r="AB357" i="2" s="1"/>
  <c r="AQ357" i="2"/>
  <c r="AG357" i="2"/>
  <c r="AG335" i="2"/>
  <c r="AO336" i="2"/>
  <c r="AO337" i="2"/>
  <c r="AE337" i="2"/>
  <c r="AI340" i="2"/>
  <c r="Y340" i="2"/>
  <c r="AD340" i="2" s="1"/>
  <c r="AE342" i="2"/>
  <c r="BD348" i="2"/>
  <c r="AR351" i="2"/>
  <c r="AH352" i="2"/>
  <c r="AF358" i="2"/>
  <c r="BH359" i="2"/>
  <c r="AQ362" i="2"/>
  <c r="W362" i="2"/>
  <c r="AB362" i="2" s="1"/>
  <c r="AG362" i="2"/>
  <c r="Y367" i="2"/>
  <c r="AD367" i="2" s="1"/>
  <c r="AS367" i="2"/>
  <c r="Y369" i="2"/>
  <c r="AD369" i="2" s="1"/>
  <c r="AS369" i="2"/>
  <c r="AV369" i="2"/>
  <c r="AP370" i="2"/>
  <c r="V370" i="2"/>
  <c r="AA370" i="2" s="1"/>
  <c r="AF370" i="2"/>
  <c r="AG358" i="2"/>
  <c r="BC359" i="2"/>
  <c r="AX359" i="2"/>
  <c r="BD361" i="2"/>
  <c r="AJ361" i="2"/>
  <c r="BG363" i="2"/>
  <c r="AM363" i="2"/>
  <c r="BB367" i="2"/>
  <c r="Y368" i="2"/>
  <c r="AD368" i="2" s="1"/>
  <c r="AS368" i="2"/>
  <c r="AI368" i="2"/>
  <c r="U371" i="2"/>
  <c r="Z371" i="2" s="1"/>
  <c r="AE371" i="2"/>
  <c r="AO371" i="2"/>
  <c r="BN382" i="2"/>
  <c r="BI382" i="2"/>
  <c r="BH363" i="2"/>
  <c r="AN363" i="2"/>
  <c r="BD364" i="2"/>
  <c r="AJ364" i="2"/>
  <c r="AR366" i="2"/>
  <c r="AH366" i="2"/>
  <c r="X366" i="2"/>
  <c r="AC366" i="2" s="1"/>
  <c r="BC372" i="2"/>
  <c r="AX372" i="2"/>
  <c r="W335" i="2"/>
  <c r="AB335" i="2" s="1"/>
  <c r="AI337" i="2"/>
  <c r="AS337" i="2"/>
  <c r="AK337" i="2"/>
  <c r="AI339" i="2"/>
  <c r="AQ344" i="2"/>
  <c r="W344" i="2"/>
  <c r="AB344" i="2" s="1"/>
  <c r="AP345" i="2"/>
  <c r="AH351" i="2"/>
  <c r="X352" i="2"/>
  <c r="AC352" i="2" s="1"/>
  <c r="AP358" i="2"/>
  <c r="BA360" i="2"/>
  <c r="V361" i="2"/>
  <c r="AA361" i="2" s="1"/>
  <c r="AP361" i="2"/>
  <c r="W363" i="2"/>
  <c r="AB363" i="2" s="1"/>
  <c r="AQ363" i="2"/>
  <c r="AG363" i="2"/>
  <c r="AU369" i="2"/>
  <c r="AZ369" i="2"/>
  <c r="X371" i="2"/>
  <c r="AC371" i="2" s="1"/>
  <c r="AR371" i="2"/>
  <c r="AH371" i="2"/>
  <c r="BC373" i="2"/>
  <c r="AX373" i="2"/>
  <c r="AT363" i="2"/>
  <c r="AH365" i="2"/>
  <c r="AN367" i="2"/>
  <c r="BH367" i="2"/>
  <c r="AJ369" i="2"/>
  <c r="BD369" i="2"/>
  <c r="BA370" i="2"/>
  <c r="AV370" i="2"/>
  <c r="AS371" i="2"/>
  <c r="Y371" i="2"/>
  <c r="AD371" i="2" s="1"/>
  <c r="AI371" i="2"/>
  <c r="AE336" i="2"/>
  <c r="Y344" i="2"/>
  <c r="AD344" i="2" s="1"/>
  <c r="AS344" i="2"/>
  <c r="BE347" i="2"/>
  <c r="AS350" i="2"/>
  <c r="AP353" i="2"/>
  <c r="AF353" i="2"/>
  <c r="AG356" i="2"/>
  <c r="AQ356" i="2"/>
  <c r="W356" i="2"/>
  <c r="AB356" i="2" s="1"/>
  <c r="AJ362" i="2"/>
  <c r="BD362" i="2"/>
  <c r="AL368" i="2"/>
  <c r="BF368" i="2"/>
  <c r="BG372" i="2"/>
  <c r="AM372" i="2"/>
  <c r="AJ375" i="2"/>
  <c r="BD375" i="2"/>
  <c r="AX385" i="2"/>
  <c r="BC385" i="2"/>
  <c r="AL387" i="2"/>
  <c r="BF387" i="2"/>
  <c r="AW359" i="2"/>
  <c r="X364" i="2"/>
  <c r="AC364" i="2" s="1"/>
  <c r="AR364" i="2"/>
  <c r="AH364" i="2"/>
  <c r="AM368" i="2"/>
  <c r="BG368" i="2"/>
  <c r="AT376" i="2"/>
  <c r="AY376" i="2"/>
  <c r="AV366" i="2"/>
  <c r="BH369" i="2"/>
  <c r="AN369" i="2"/>
  <c r="BQ379" i="2"/>
  <c r="BL379" i="2"/>
  <c r="AJ386" i="2"/>
  <c r="BD386" i="2"/>
  <c r="AP365" i="2"/>
  <c r="AF365" i="2"/>
  <c r="V365" i="2"/>
  <c r="AA365" i="2" s="1"/>
  <c r="AJ368" i="2"/>
  <c r="BD368" i="2"/>
  <c r="AV371" i="2"/>
  <c r="BB378" i="2"/>
  <c r="BH379" i="2"/>
  <c r="AN379" i="2"/>
  <c r="BA384" i="2"/>
  <c r="AV384" i="2"/>
  <c r="AS336" i="2"/>
  <c r="Y336" i="2"/>
  <c r="AD336" i="2" s="1"/>
  <c r="Y339" i="2"/>
  <c r="AD339" i="2" s="1"/>
  <c r="AQ339" i="2"/>
  <c r="W341" i="2"/>
  <c r="AB341" i="2" s="1"/>
  <c r="X346" i="2"/>
  <c r="AC346" i="2" s="1"/>
  <c r="AQ350" i="2"/>
  <c r="AG350" i="2"/>
  <c r="AQ360" i="2"/>
  <c r="AG360" i="2"/>
  <c r="BC366" i="2"/>
  <c r="AZ377" i="2"/>
  <c r="AU377" i="2"/>
  <c r="AJ380" i="2"/>
  <c r="BD380" i="2"/>
  <c r="AR360" i="2"/>
  <c r="X360" i="2"/>
  <c r="AC360" i="2" s="1"/>
  <c r="AJ363" i="2"/>
  <c r="BD363" i="2"/>
  <c r="AR369" i="2"/>
  <c r="X369" i="2"/>
  <c r="AC369" i="2" s="1"/>
  <c r="AH369" i="2"/>
  <c r="AU374" i="2"/>
  <c r="AZ374" i="2"/>
  <c r="BB379" i="2"/>
  <c r="AW379" i="2"/>
  <c r="AO335" i="2"/>
  <c r="AI353" i="2"/>
  <c r="V355" i="2"/>
  <c r="AA355" i="2" s="1"/>
  <c r="AP355" i="2"/>
  <c r="AF355" i="2"/>
  <c r="AH358" i="2"/>
  <c r="BE363" i="2"/>
  <c r="AF368" i="2"/>
  <c r="V368" i="2"/>
  <c r="AA368" i="2" s="1"/>
  <c r="BE372" i="2"/>
  <c r="BF373" i="2"/>
  <c r="AL373" i="2"/>
  <c r="AV375" i="2"/>
  <c r="AP376" i="2"/>
  <c r="BJ376" i="2"/>
  <c r="BG379" i="2"/>
  <c r="AT384" i="2"/>
  <c r="AY387" i="2"/>
  <c r="BH388" i="2"/>
  <c r="AE360" i="2"/>
  <c r="AG367" i="2"/>
  <c r="W367" i="2"/>
  <c r="AB367" i="2" s="1"/>
  <c r="AL369" i="2"/>
  <c r="BF369" i="2"/>
  <c r="AR372" i="2"/>
  <c r="X372" i="2"/>
  <c r="AC372" i="2" s="1"/>
  <c r="BF372" i="2"/>
  <c r="V373" i="2"/>
  <c r="AA373" i="2" s="1"/>
  <c r="AF373" i="2"/>
  <c r="BD373" i="2"/>
  <c r="AG374" i="2"/>
  <c r="AK378" i="2"/>
  <c r="U379" i="2"/>
  <c r="Z379" i="2" s="1"/>
  <c r="AO379" i="2"/>
  <c r="U380" i="2"/>
  <c r="Z380" i="2" s="1"/>
  <c r="BC387" i="2"/>
  <c r="BG359" i="2"/>
  <c r="AO363" i="2"/>
  <c r="AQ364" i="2"/>
  <c r="W364" i="2"/>
  <c r="AB364" i="2" s="1"/>
  <c r="AH374" i="2"/>
  <c r="BD374" i="2"/>
  <c r="AS376" i="2"/>
  <c r="V378" i="2"/>
  <c r="AA378" i="2" s="1"/>
  <c r="AL378" i="2"/>
  <c r="V380" i="2"/>
  <c r="AA380" i="2" s="1"/>
  <c r="AK381" i="2"/>
  <c r="BE381" i="2"/>
  <c r="BC370" i="2"/>
  <c r="AX370" i="2"/>
  <c r="V372" i="2"/>
  <c r="AA372" i="2" s="1"/>
  <c r="AO375" i="2"/>
  <c r="U375" i="2"/>
  <c r="Z375" i="2" s="1"/>
  <c r="AL381" i="2"/>
  <c r="AN383" i="2"/>
  <c r="X384" i="2"/>
  <c r="AC384" i="2" s="1"/>
  <c r="AP372" i="2"/>
  <c r="BN381" i="2"/>
  <c r="AV382" i="2"/>
  <c r="BA382" i="2"/>
  <c r="BC384" i="2"/>
  <c r="AH385" i="2"/>
  <c r="X385" i="2"/>
  <c r="AC385" i="2" s="1"/>
  <c r="AO386" i="2"/>
  <c r="U386" i="2"/>
  <c r="Z386" i="2" s="1"/>
  <c r="BH386" i="2"/>
  <c r="AN386" i="2"/>
  <c r="AX388" i="2"/>
  <c r="AQ370" i="2"/>
  <c r="AG370" i="2"/>
  <c r="BF375" i="2"/>
  <c r="AS379" i="2"/>
  <c r="Y379" i="2"/>
  <c r="AD379" i="2" s="1"/>
  <c r="BB383" i="2"/>
  <c r="AW383" i="2"/>
  <c r="BD384" i="2"/>
  <c r="AJ384" i="2"/>
  <c r="AV385" i="2"/>
  <c r="AP386" i="2"/>
  <c r="V386" i="2"/>
  <c r="AA386" i="2" s="1"/>
  <c r="AF386" i="2"/>
  <c r="AM386" i="2"/>
  <c r="AI342" i="2"/>
  <c r="W354" i="2"/>
  <c r="AB354" i="2" s="1"/>
  <c r="AQ354" i="2"/>
  <c r="X355" i="2"/>
  <c r="AC355" i="2" s="1"/>
  <c r="AE356" i="2"/>
  <c r="AF359" i="2"/>
  <c r="AV359" i="2"/>
  <c r="BD366" i="2"/>
  <c r="AJ366" i="2"/>
  <c r="BE371" i="2"/>
  <c r="AK371" i="2"/>
  <c r="BM373" i="2"/>
  <c r="U374" i="2"/>
  <c r="Z374" i="2" s="1"/>
  <c r="AM375" i="2"/>
  <c r="AV377" i="2"/>
  <c r="AP378" i="2"/>
  <c r="AR379" i="2"/>
  <c r="AL380" i="2"/>
  <c r="BF380" i="2"/>
  <c r="BE380" i="2"/>
  <c r="AH381" i="2"/>
  <c r="X381" i="2"/>
  <c r="AC381" i="2" s="1"/>
  <c r="BD382" i="2"/>
  <c r="AS383" i="2"/>
  <c r="AH384" i="2"/>
  <c r="BH384" i="2"/>
  <c r="AY385" i="2"/>
  <c r="BR388" i="2"/>
  <c r="BM388" i="2"/>
  <c r="AE389" i="2"/>
  <c r="AO389" i="2"/>
  <c r="U389" i="2"/>
  <c r="Z389" i="2" s="1"/>
  <c r="AY407" i="2"/>
  <c r="AT407" i="2"/>
  <c r="AI375" i="2"/>
  <c r="AS375" i="2"/>
  <c r="AN376" i="2"/>
  <c r="BH376" i="2"/>
  <c r="BG380" i="2"/>
  <c r="AM380" i="2"/>
  <c r="Y381" i="2"/>
  <c r="AD381" i="2" s="1"/>
  <c r="AS381" i="2"/>
  <c r="AI381" i="2"/>
  <c r="AQ387" i="2"/>
  <c r="W387" i="2"/>
  <c r="AB387" i="2" s="1"/>
  <c r="AF366" i="2"/>
  <c r="V366" i="2"/>
  <c r="AA366" i="2" s="1"/>
  <c r="AP366" i="2"/>
  <c r="AR374" i="2"/>
  <c r="AZ390" i="2"/>
  <c r="AU390" i="2"/>
  <c r="AU381" i="2"/>
  <c r="AQ384" i="2"/>
  <c r="AG384" i="2"/>
  <c r="AX386" i="2"/>
  <c r="AV374" i="2"/>
  <c r="BA374" i="2"/>
  <c r="AW375" i="2"/>
  <c r="BB375" i="2"/>
  <c r="BD379" i="2"/>
  <c r="AJ379" i="2"/>
  <c r="AV381" i="2"/>
  <c r="BN383" i="2"/>
  <c r="BI383" i="2"/>
  <c r="BD383" i="2"/>
  <c r="BE385" i="2"/>
  <c r="AK385" i="2"/>
  <c r="BF388" i="2"/>
  <c r="AL388" i="2"/>
  <c r="Y375" i="2"/>
  <c r="AD375" i="2" s="1"/>
  <c r="BG377" i="2"/>
  <c r="BE379" i="2"/>
  <c r="AK379" i="2"/>
  <c r="X380" i="2"/>
  <c r="AC380" i="2" s="1"/>
  <c r="AR380" i="2"/>
  <c r="AP380" i="2"/>
  <c r="BF385" i="2"/>
  <c r="AL385" i="2"/>
  <c r="AV386" i="2"/>
  <c r="BA386" i="2"/>
  <c r="AF360" i="2"/>
  <c r="V360" i="2"/>
  <c r="AA360" i="2" s="1"/>
  <c r="AS365" i="2"/>
  <c r="Y365" i="2"/>
  <c r="AD365" i="2" s="1"/>
  <c r="AE367" i="2"/>
  <c r="AO368" i="2"/>
  <c r="U372" i="2"/>
  <c r="Z372" i="2" s="1"/>
  <c r="AO372" i="2"/>
  <c r="AE372" i="2"/>
  <c r="BE377" i="2"/>
  <c r="AK377" i="2"/>
  <c r="AL382" i="2"/>
  <c r="AV390" i="2"/>
  <c r="BB392" i="2"/>
  <c r="AW392" i="2"/>
  <c r="AL399" i="2"/>
  <c r="BF399" i="2"/>
  <c r="AH391" i="2"/>
  <c r="X391" i="2"/>
  <c r="AC391" i="2" s="1"/>
  <c r="AR391" i="2"/>
  <c r="BC392" i="2"/>
  <c r="AX392" i="2"/>
  <c r="BD392" i="2"/>
  <c r="AY393" i="2"/>
  <c r="AT393" i="2"/>
  <c r="AW393" i="2"/>
  <c r="AN391" i="2"/>
  <c r="BH391" i="2"/>
  <c r="AR396" i="2"/>
  <c r="X396" i="2"/>
  <c r="AC396" i="2" s="1"/>
  <c r="AH396" i="2"/>
  <c r="AL398" i="2"/>
  <c r="BF398" i="2"/>
  <c r="AY391" i="2"/>
  <c r="AV393" i="2"/>
  <c r="BA393" i="2"/>
  <c r="AT394" i="2"/>
  <c r="AY394" i="2"/>
  <c r="BF403" i="2"/>
  <c r="AL403" i="2"/>
  <c r="AW408" i="2"/>
  <c r="BB408" i="2"/>
  <c r="AK392" i="2"/>
  <c r="BE392" i="2"/>
  <c r="AZ394" i="2"/>
  <c r="AU394" i="2"/>
  <c r="AT402" i="2"/>
  <c r="AY402" i="2"/>
  <c r="BC406" i="2"/>
  <c r="AX406" i="2"/>
  <c r="AH362" i="2"/>
  <c r="BG370" i="2"/>
  <c r="AS373" i="2"/>
  <c r="AG376" i="2"/>
  <c r="AQ378" i="2"/>
  <c r="W378" i="2"/>
  <c r="AB378" i="2" s="1"/>
  <c r="AP383" i="2"/>
  <c r="AF383" i="2"/>
  <c r="V383" i="2"/>
  <c r="AA383" i="2" s="1"/>
  <c r="AX396" i="2"/>
  <c r="BC396" i="2"/>
  <c r="BB402" i="2"/>
  <c r="AW402" i="2"/>
  <c r="X389" i="2"/>
  <c r="AC389" i="2" s="1"/>
  <c r="AH389" i="2"/>
  <c r="AF390" i="2"/>
  <c r="AP390" i="2"/>
  <c r="AI397" i="2"/>
  <c r="BH401" i="2"/>
  <c r="AN401" i="2"/>
  <c r="AW386" i="2"/>
  <c r="BF391" i="2"/>
  <c r="AL391" i="2"/>
  <c r="BF394" i="2"/>
  <c r="AL394" i="2"/>
  <c r="BA400" i="2"/>
  <c r="AV400" i="2"/>
  <c r="AH403" i="2"/>
  <c r="AR403" i="2"/>
  <c r="X403" i="2"/>
  <c r="AC403" i="2" s="1"/>
  <c r="BD388" i="2"/>
  <c r="AJ388" i="2"/>
  <c r="BC398" i="2"/>
  <c r="AX398" i="2"/>
  <c r="AN400" i="2"/>
  <c r="BH400" i="2"/>
  <c r="AT392" i="2"/>
  <c r="V397" i="2"/>
  <c r="AA397" i="2" s="1"/>
  <c r="AP397" i="2"/>
  <c r="AF397" i="2"/>
  <c r="AF399" i="2"/>
  <c r="V399" i="2"/>
  <c r="AA399" i="2" s="1"/>
  <c r="AP399" i="2"/>
  <c r="AO377" i="2"/>
  <c r="U377" i="2"/>
  <c r="Z377" i="2" s="1"/>
  <c r="AE377" i="2"/>
  <c r="V385" i="2"/>
  <c r="AA385" i="2" s="1"/>
  <c r="AP385" i="2"/>
  <c r="V388" i="2"/>
  <c r="AA388" i="2" s="1"/>
  <c r="AF388" i="2"/>
  <c r="AP388" i="2"/>
  <c r="AN390" i="2"/>
  <c r="BH390" i="2"/>
  <c r="AN394" i="2"/>
  <c r="BH394" i="2"/>
  <c r="BB395" i="2"/>
  <c r="AW395" i="2"/>
  <c r="AE396" i="2"/>
  <c r="AO396" i="2"/>
  <c r="U396" i="2"/>
  <c r="Z396" i="2" s="1"/>
  <c r="X398" i="2"/>
  <c r="AC398" i="2" s="1"/>
  <c r="AH398" i="2"/>
  <c r="AL402" i="2"/>
  <c r="BF402" i="2"/>
  <c r="BN406" i="2"/>
  <c r="BI406" i="2"/>
  <c r="BL410" i="2"/>
  <c r="BQ410" i="2"/>
  <c r="AK413" i="2"/>
  <c r="BE413" i="2"/>
  <c r="AJ404" i="2"/>
  <c r="BD404" i="2"/>
  <c r="BA405" i="2"/>
  <c r="AV405" i="2"/>
  <c r="BN409" i="2"/>
  <c r="BI409" i="2"/>
  <c r="BB421" i="2"/>
  <c r="AW421" i="2"/>
  <c r="AZ400" i="2"/>
  <c r="AU400" i="2"/>
  <c r="BC420" i="2"/>
  <c r="AX420" i="2"/>
  <c r="BB404" i="2"/>
  <c r="AW404" i="2"/>
  <c r="AZ405" i="2"/>
  <c r="AU405" i="2"/>
  <c r="AX402" i="2"/>
  <c r="BC402" i="2"/>
  <c r="AX405" i="2"/>
  <c r="BC405" i="2"/>
  <c r="BP407" i="2"/>
  <c r="BK407" i="2"/>
  <c r="AY408" i="2"/>
  <c r="AT408" i="2"/>
  <c r="BF409" i="2"/>
  <c r="AL409" i="2"/>
  <c r="AT413" i="2"/>
  <c r="AY413" i="2"/>
  <c r="V379" i="2"/>
  <c r="AA379" i="2" s="1"/>
  <c r="AP379" i="2"/>
  <c r="AR387" i="2"/>
  <c r="AH387" i="2"/>
  <c r="X387" i="2"/>
  <c r="AC387" i="2" s="1"/>
  <c r="AQ391" i="2"/>
  <c r="AP392" i="2"/>
  <c r="V392" i="2"/>
  <c r="AA392" i="2" s="1"/>
  <c r="AE393" i="2"/>
  <c r="AO393" i="2"/>
  <c r="BH393" i="2"/>
  <c r="AN393" i="2"/>
  <c r="AT397" i="2"/>
  <c r="AY397" i="2"/>
  <c r="BC399" i="2"/>
  <c r="AZ403" i="2"/>
  <c r="AU403" i="2"/>
  <c r="BA406" i="2"/>
  <c r="AV406" i="2"/>
  <c r="BH402" i="2"/>
  <c r="AN402" i="2"/>
  <c r="BL406" i="2"/>
  <c r="BQ406" i="2"/>
  <c r="BF416" i="2"/>
  <c r="AL416" i="2"/>
  <c r="BH395" i="2"/>
  <c r="AN395" i="2"/>
  <c r="AL396" i="2"/>
  <c r="BF396" i="2"/>
  <c r="BD397" i="2"/>
  <c r="AJ397" i="2"/>
  <c r="AO398" i="2"/>
  <c r="U398" i="2"/>
  <c r="Z398" i="2" s="1"/>
  <c r="AE398" i="2"/>
  <c r="BK401" i="2"/>
  <c r="BP401" i="2"/>
  <c r="AT406" i="2"/>
  <c r="AY406" i="2"/>
  <c r="BA408" i="2"/>
  <c r="AV408" i="2"/>
  <c r="BA409" i="2"/>
  <c r="AV409" i="2"/>
  <c r="BB410" i="2"/>
  <c r="AW410" i="2"/>
  <c r="BB412" i="2"/>
  <c r="AW412" i="2"/>
  <c r="AH394" i="2"/>
  <c r="AR394" i="2"/>
  <c r="X394" i="2"/>
  <c r="AC394" i="2" s="1"/>
  <c r="BL400" i="2"/>
  <c r="BQ400" i="2"/>
  <c r="AY401" i="2"/>
  <c r="AT401" i="2"/>
  <c r="BJ402" i="2"/>
  <c r="BO402" i="2"/>
  <c r="BE404" i="2"/>
  <c r="AK404" i="2"/>
  <c r="AO405" i="2"/>
  <c r="U405" i="2"/>
  <c r="Z405" i="2" s="1"/>
  <c r="AE405" i="2"/>
  <c r="AZ406" i="2"/>
  <c r="AU406" i="2"/>
  <c r="AZ411" i="2"/>
  <c r="AU411" i="2"/>
  <c r="AR415" i="2"/>
  <c r="X415" i="2"/>
  <c r="AC415" i="2" s="1"/>
  <c r="BA419" i="2"/>
  <c r="AV419" i="2"/>
  <c r="AG420" i="2"/>
  <c r="W420" i="2"/>
  <c r="AB420" i="2" s="1"/>
  <c r="U424" i="2"/>
  <c r="Z424" i="2" s="1"/>
  <c r="AO424" i="2"/>
  <c r="AE424" i="2"/>
  <c r="AT466" i="2"/>
  <c r="AY466" i="2"/>
  <c r="V395" i="2"/>
  <c r="AA395" i="2" s="1"/>
  <c r="AS398" i="2"/>
  <c r="Y401" i="2"/>
  <c r="AD401" i="2" s="1"/>
  <c r="AM401" i="2"/>
  <c r="V402" i="2"/>
  <c r="AA402" i="2" s="1"/>
  <c r="AJ402" i="2"/>
  <c r="AI403" i="2"/>
  <c r="AQ406" i="2"/>
  <c r="AO407" i="2"/>
  <c r="BC408" i="2"/>
  <c r="AR412" i="2"/>
  <c r="AG413" i="2"/>
  <c r="AI415" i="2"/>
  <c r="AS415" i="2"/>
  <c r="AR416" i="2"/>
  <c r="AH416" i="2"/>
  <c r="AG418" i="2"/>
  <c r="AQ418" i="2"/>
  <c r="W418" i="2"/>
  <c r="AB418" i="2" s="1"/>
  <c r="AI382" i="2"/>
  <c r="W388" i="2"/>
  <c r="AB388" i="2" s="1"/>
  <c r="AI389" i="2"/>
  <c r="AG390" i="2"/>
  <c r="AS391" i="2"/>
  <c r="AR392" i="2"/>
  <c r="BC393" i="2"/>
  <c r="Y394" i="2"/>
  <c r="AD394" i="2" s="1"/>
  <c r="AL395" i="2"/>
  <c r="AG397" i="2"/>
  <c r="AV397" i="2"/>
  <c r="AF398" i="2"/>
  <c r="AQ399" i="2"/>
  <c r="AP400" i="2"/>
  <c r="W402" i="2"/>
  <c r="AB402" i="2" s="1"/>
  <c r="AJ403" i="2"/>
  <c r="AH404" i="2"/>
  <c r="AR406" i="2"/>
  <c r="BG406" i="2"/>
  <c r="AO408" i="2"/>
  <c r="X414" i="2"/>
  <c r="AC414" i="2" s="1"/>
  <c r="BD417" i="2"/>
  <c r="AQ420" i="2"/>
  <c r="AV422" i="2"/>
  <c r="BA422" i="2"/>
  <c r="AG423" i="2"/>
  <c r="W423" i="2"/>
  <c r="AB423" i="2" s="1"/>
  <c r="BB429" i="2"/>
  <c r="AW429" i="2"/>
  <c r="V410" i="2"/>
  <c r="AA410" i="2" s="1"/>
  <c r="AF410" i="2"/>
  <c r="AG410" i="2"/>
  <c r="AE412" i="2"/>
  <c r="BQ413" i="2"/>
  <c r="AV414" i="2"/>
  <c r="AU415" i="2"/>
  <c r="AZ415" i="2"/>
  <c r="AQ416" i="2"/>
  <c r="BB417" i="2"/>
  <c r="AW417" i="2"/>
  <c r="AN419" i="2"/>
  <c r="BH419" i="2"/>
  <c r="AH405" i="2"/>
  <c r="AF406" i="2"/>
  <c r="AE407" i="2"/>
  <c r="BG408" i="2"/>
  <c r="AF412" i="2"/>
  <c r="BA413" i="2"/>
  <c r="W416" i="2"/>
  <c r="AB416" i="2" s="1"/>
  <c r="BI417" i="2"/>
  <c r="AT419" i="2"/>
  <c r="AY419" i="2"/>
  <c r="AN423" i="2"/>
  <c r="BH423" i="2"/>
  <c r="AZ426" i="2"/>
  <c r="AU426" i="2"/>
  <c r="BM428" i="2"/>
  <c r="AI398" i="2"/>
  <c r="AG406" i="2"/>
  <c r="AF407" i="2"/>
  <c r="W412" i="2"/>
  <c r="AB412" i="2" s="1"/>
  <c r="AG412" i="2"/>
  <c r="AH412" i="2"/>
  <c r="AV415" i="2"/>
  <c r="BA429" i="2"/>
  <c r="AV429" i="2"/>
  <c r="AH392" i="2"/>
  <c r="AH399" i="2"/>
  <c r="AF400" i="2"/>
  <c r="AE401" i="2"/>
  <c r="AS401" i="2"/>
  <c r="AI406" i="2"/>
  <c r="AU409" i="2"/>
  <c r="Y410" i="2"/>
  <c r="AD410" i="2" s="1"/>
  <c r="AI410" i="2"/>
  <c r="AS410" i="2"/>
  <c r="AT420" i="2"/>
  <c r="AY420" i="2"/>
  <c r="BE425" i="2"/>
  <c r="AK425" i="2"/>
  <c r="AO382" i="2"/>
  <c r="AI385" i="2"/>
  <c r="AQ388" i="2"/>
  <c r="AI392" i="2"/>
  <c r="AG393" i="2"/>
  <c r="AS394" i="2"/>
  <c r="AR395" i="2"/>
  <c r="AG400" i="2"/>
  <c r="AF401" i="2"/>
  <c r="AQ402" i="2"/>
  <c r="AP403" i="2"/>
  <c r="AN404" i="2"/>
  <c r="AK405" i="2"/>
  <c r="AH407" i="2"/>
  <c r="AW407" i="2"/>
  <c r="AE408" i="2"/>
  <c r="U410" i="2"/>
  <c r="Z410" i="2" s="1"/>
  <c r="BK411" i="2"/>
  <c r="U414" i="2"/>
  <c r="Z414" i="2" s="1"/>
  <c r="AE414" i="2"/>
  <c r="BH414" i="2"/>
  <c r="AN414" i="2"/>
  <c r="AX415" i="2"/>
  <c r="BB418" i="2"/>
  <c r="X419" i="2"/>
  <c r="AC419" i="2" s="1"/>
  <c r="AH419" i="2"/>
  <c r="AK421" i="2"/>
  <c r="AU424" i="2"/>
  <c r="AZ424" i="2"/>
  <c r="AF428" i="2"/>
  <c r="V428" i="2"/>
  <c r="AA428" i="2" s="1"/>
  <c r="AP428" i="2"/>
  <c r="AJ399" i="2"/>
  <c r="X405" i="2"/>
  <c r="AC405" i="2" s="1"/>
  <c r="AL408" i="2"/>
  <c r="BF408" i="2"/>
  <c r="W410" i="2"/>
  <c r="AB410" i="2" s="1"/>
  <c r="U412" i="2"/>
  <c r="Z412" i="2" s="1"/>
  <c r="BF415" i="2"/>
  <c r="AL415" i="2"/>
  <c r="V417" i="2"/>
  <c r="AA417" i="2" s="1"/>
  <c r="AP417" i="2"/>
  <c r="AF417" i="2"/>
  <c r="AJ418" i="2"/>
  <c r="BD418" i="2"/>
  <c r="AR421" i="2"/>
  <c r="AH421" i="2"/>
  <c r="AS409" i="2"/>
  <c r="Y409" i="2"/>
  <c r="AD409" i="2" s="1"/>
  <c r="AI409" i="2"/>
  <c r="AH415" i="2"/>
  <c r="AU419" i="2"/>
  <c r="BG420" i="2"/>
  <c r="AM420" i="2"/>
  <c r="U422" i="2"/>
  <c r="Z422" i="2" s="1"/>
  <c r="AE422" i="2"/>
  <c r="AO422" i="2"/>
  <c r="AK423" i="2"/>
  <c r="BE423" i="2"/>
  <c r="AR382" i="2"/>
  <c r="V393" i="2"/>
  <c r="AA393" i="2" s="1"/>
  <c r="X399" i="2"/>
  <c r="AC399" i="2" s="1"/>
  <c r="AR404" i="2"/>
  <c r="AP410" i="2"/>
  <c r="AF411" i="2"/>
  <c r="AP411" i="2"/>
  <c r="BG411" i="2"/>
  <c r="AM411" i="2"/>
  <c r="AN420" i="2"/>
  <c r="BH420" i="2"/>
  <c r="W426" i="2"/>
  <c r="AB426" i="2" s="1"/>
  <c r="AG426" i="2"/>
  <c r="AQ426" i="2"/>
  <c r="AR383" i="2"/>
  <c r="AF389" i="2"/>
  <c r="AP391" i="2"/>
  <c r="AH395" i="2"/>
  <c r="AR397" i="2"/>
  <c r="X400" i="2"/>
  <c r="AC400" i="2" s="1"/>
  <c r="V401" i="2"/>
  <c r="AA401" i="2" s="1"/>
  <c r="AH402" i="2"/>
  <c r="AF403" i="2"/>
  <c r="AP405" i="2"/>
  <c r="V408" i="2"/>
  <c r="AA408" i="2" s="1"/>
  <c r="AI411" i="2"/>
  <c r="AY411" i="2"/>
  <c r="AE413" i="2"/>
  <c r="AO413" i="2"/>
  <c r="AS414" i="2"/>
  <c r="Y414" i="2"/>
  <c r="AD414" i="2" s="1"/>
  <c r="AO414" i="2"/>
  <c r="BG414" i="2"/>
  <c r="AK415" i="2"/>
  <c r="AF416" i="2"/>
  <c r="AP416" i="2"/>
  <c r="V416" i="2"/>
  <c r="AA416" i="2" s="1"/>
  <c r="BH416" i="2"/>
  <c r="Y417" i="2"/>
  <c r="AD417" i="2" s="1"/>
  <c r="AI417" i="2"/>
  <c r="AS417" i="2"/>
  <c r="AV417" i="2"/>
  <c r="U418" i="2"/>
  <c r="Z418" i="2" s="1"/>
  <c r="AO418" i="2"/>
  <c r="Y419" i="2"/>
  <c r="AD419" i="2" s="1"/>
  <c r="AF420" i="2"/>
  <c r="V420" i="2"/>
  <c r="AA420" i="2" s="1"/>
  <c r="AP420" i="2"/>
  <c r="AR425" i="2"/>
  <c r="X425" i="2"/>
  <c r="AC425" i="2" s="1"/>
  <c r="AP419" i="2"/>
  <c r="AO428" i="2"/>
  <c r="AX429" i="2"/>
  <c r="AL431" i="2"/>
  <c r="BF431" i="2"/>
  <c r="AO431" i="2"/>
  <c r="AI433" i="2"/>
  <c r="U436" i="2"/>
  <c r="Z436" i="2" s="1"/>
  <c r="AE436" i="2"/>
  <c r="AO436" i="2"/>
  <c r="BH437" i="2"/>
  <c r="AN437" i="2"/>
  <c r="AP442" i="2"/>
  <c r="V442" i="2"/>
  <c r="AA442" i="2" s="1"/>
  <c r="AF442" i="2"/>
  <c r="AT426" i="2"/>
  <c r="AY426" i="2"/>
  <c r="AR428" i="2"/>
  <c r="X428" i="2"/>
  <c r="AC428" i="2" s="1"/>
  <c r="AH428" i="2"/>
  <c r="AY429" i="2"/>
  <c r="AU430" i="2"/>
  <c r="AW432" i="2"/>
  <c r="BB432" i="2"/>
  <c r="AV434" i="2"/>
  <c r="BA434" i="2"/>
  <c r="AO437" i="2"/>
  <c r="AE437" i="2"/>
  <c r="BH438" i="2"/>
  <c r="AN438" i="2"/>
  <c r="W430" i="2"/>
  <c r="AB430" i="2" s="1"/>
  <c r="AQ430" i="2"/>
  <c r="BB434" i="2"/>
  <c r="AW434" i="2"/>
  <c r="AS425" i="2"/>
  <c r="BQ427" i="2"/>
  <c r="BL427" i="2"/>
  <c r="BH427" i="2"/>
  <c r="X430" i="2"/>
  <c r="AC430" i="2" s="1"/>
  <c r="AR430" i="2"/>
  <c r="AH430" i="2"/>
  <c r="BE430" i="2"/>
  <c r="AX440" i="2"/>
  <c r="BC440" i="2"/>
  <c r="W424" i="2"/>
  <c r="AB424" i="2" s="1"/>
  <c r="AG424" i="2"/>
  <c r="BD426" i="2"/>
  <c r="AT428" i="2"/>
  <c r="AY428" i="2"/>
  <c r="Y430" i="2"/>
  <c r="AD430" i="2" s="1"/>
  <c r="AI430" i="2"/>
  <c r="AQ444" i="2"/>
  <c r="AG444" i="2"/>
  <c r="W444" i="2"/>
  <c r="AB444" i="2" s="1"/>
  <c r="AE419" i="2"/>
  <c r="AF422" i="2"/>
  <c r="V422" i="2"/>
  <c r="AA422" i="2" s="1"/>
  <c r="AF426" i="2"/>
  <c r="AI429" i="2"/>
  <c r="BJ432" i="2"/>
  <c r="BO432" i="2"/>
  <c r="BG440" i="2"/>
  <c r="AM440" i="2"/>
  <c r="AE415" i="2"/>
  <c r="AH417" i="2"/>
  <c r="AR417" i="2"/>
  <c r="AG422" i="2"/>
  <c r="AQ422" i="2"/>
  <c r="AP424" i="2"/>
  <c r="AR427" i="2"/>
  <c r="X427" i="2"/>
  <c r="AC427" i="2" s="1"/>
  <c r="AL427" i="2"/>
  <c r="AN432" i="2"/>
  <c r="BH432" i="2"/>
  <c r="AV433" i="2"/>
  <c r="BI435" i="2"/>
  <c r="U437" i="2"/>
  <c r="Z437" i="2" s="1"/>
  <c r="AN444" i="2"/>
  <c r="BH444" i="2"/>
  <c r="AP421" i="2"/>
  <c r="V421" i="2"/>
  <c r="AA421" i="2" s="1"/>
  <c r="V423" i="2"/>
  <c r="AA423" i="2" s="1"/>
  <c r="AP423" i="2"/>
  <c r="AQ424" i="2"/>
  <c r="BR427" i="2"/>
  <c r="BM427" i="2"/>
  <c r="AJ430" i="2"/>
  <c r="BD430" i="2"/>
  <c r="Y433" i="2"/>
  <c r="AD433" i="2" s="1"/>
  <c r="AJ434" i="2"/>
  <c r="BD428" i="2"/>
  <c r="AJ428" i="2"/>
  <c r="AH429" i="2"/>
  <c r="AR429" i="2"/>
  <c r="AQ434" i="2"/>
  <c r="AG434" i="2"/>
  <c r="BC436" i="2"/>
  <c r="AX436" i="2"/>
  <c r="AV438" i="2"/>
  <c r="BA438" i="2"/>
  <c r="BC444" i="2"/>
  <c r="AX444" i="2"/>
  <c r="AG430" i="2"/>
  <c r="AJ431" i="2"/>
  <c r="BD431" i="2"/>
  <c r="AV432" i="2"/>
  <c r="BA432" i="2"/>
  <c r="AR434" i="2"/>
  <c r="AH434" i="2"/>
  <c r="AK436" i="2"/>
  <c r="BE436" i="2"/>
  <c r="AF418" i="2"/>
  <c r="BC421" i="2"/>
  <c r="AX421" i="2"/>
  <c r="AS429" i="2"/>
  <c r="AT431" i="2"/>
  <c r="AY431" i="2"/>
  <c r="AX432" i="2"/>
  <c r="BC432" i="2"/>
  <c r="AM435" i="2"/>
  <c r="AF440" i="2"/>
  <c r="AP440" i="2"/>
  <c r="V440" i="2"/>
  <c r="AA440" i="2" s="1"/>
  <c r="BA443" i="2"/>
  <c r="AV443" i="2"/>
  <c r="AP447" i="2"/>
  <c r="AF447" i="2"/>
  <c r="V447" i="2"/>
  <c r="AA447" i="2" s="1"/>
  <c r="AO430" i="2"/>
  <c r="W435" i="2"/>
  <c r="AB435" i="2" s="1"/>
  <c r="AG435" i="2"/>
  <c r="AQ435" i="2"/>
  <c r="AY442" i="2"/>
  <c r="AT442" i="2"/>
  <c r="BL444" i="2"/>
  <c r="BQ444" i="2"/>
  <c r="X445" i="2"/>
  <c r="AC445" i="2" s="1"/>
  <c r="AH445" i="2"/>
  <c r="AR445" i="2"/>
  <c r="AG451" i="2"/>
  <c r="AQ451" i="2"/>
  <c r="W451" i="2"/>
  <c r="AB451" i="2" s="1"/>
  <c r="BG446" i="2"/>
  <c r="AM446" i="2"/>
  <c r="AZ452" i="2"/>
  <c r="AU452" i="2"/>
  <c r="BL441" i="2"/>
  <c r="BQ441" i="2"/>
  <c r="BG441" i="2"/>
  <c r="AU445" i="2"/>
  <c r="AZ445" i="2"/>
  <c r="W440" i="2"/>
  <c r="AB440" i="2" s="1"/>
  <c r="AQ440" i="2"/>
  <c r="AW447" i="2"/>
  <c r="BB447" i="2"/>
  <c r="AM448" i="2"/>
  <c r="BG448" i="2"/>
  <c r="BG423" i="2"/>
  <c r="X424" i="2"/>
  <c r="AC424" i="2" s="1"/>
  <c r="AH424" i="2"/>
  <c r="X426" i="2"/>
  <c r="AC426" i="2" s="1"/>
  <c r="AH426" i="2"/>
  <c r="W428" i="2"/>
  <c r="AB428" i="2" s="1"/>
  <c r="AG428" i="2"/>
  <c r="V431" i="2"/>
  <c r="AA431" i="2" s="1"/>
  <c r="AF431" i="2"/>
  <c r="AP431" i="2"/>
  <c r="AM436" i="2"/>
  <c r="BG436" i="2"/>
  <c r="AQ438" i="2"/>
  <c r="AG438" i="2"/>
  <c r="AZ441" i="2"/>
  <c r="AU441" i="2"/>
  <c r="AE446" i="2"/>
  <c r="AO446" i="2"/>
  <c r="U446" i="2"/>
  <c r="Z446" i="2" s="1"/>
  <c r="AY455" i="2"/>
  <c r="AT455" i="2"/>
  <c r="BG447" i="2"/>
  <c r="AM447" i="2"/>
  <c r="AJ442" i="2"/>
  <c r="BD442" i="2"/>
  <c r="AP448" i="2"/>
  <c r="V448" i="2"/>
  <c r="AA448" i="2" s="1"/>
  <c r="AF448" i="2"/>
  <c r="BE449" i="2"/>
  <c r="AK449" i="2"/>
  <c r="AW452" i="2"/>
  <c r="BB452" i="2"/>
  <c r="AQ449" i="2"/>
  <c r="AG449" i="2"/>
  <c r="W449" i="2"/>
  <c r="AB449" i="2" s="1"/>
  <c r="AK452" i="2"/>
  <c r="BE452" i="2"/>
  <c r="AV459" i="2"/>
  <c r="BA459" i="2"/>
  <c r="AN435" i="2"/>
  <c r="BH435" i="2"/>
  <c r="AG440" i="2"/>
  <c r="BD443" i="2"/>
  <c r="AJ443" i="2"/>
  <c r="AT450" i="2"/>
  <c r="AY450" i="2"/>
  <c r="AO454" i="2"/>
  <c r="AE454" i="2"/>
  <c r="U454" i="2"/>
  <c r="Z454" i="2" s="1"/>
  <c r="AQ458" i="2"/>
  <c r="W458" i="2"/>
  <c r="AB458" i="2" s="1"/>
  <c r="AG458" i="2"/>
  <c r="BF461" i="2"/>
  <c r="AL461" i="2"/>
  <c r="AY462" i="2"/>
  <c r="AT462" i="2"/>
  <c r="BJ463" i="2"/>
  <c r="BO463" i="2"/>
  <c r="BB440" i="2"/>
  <c r="W446" i="2"/>
  <c r="AB446" i="2" s="1"/>
  <c r="AG446" i="2"/>
  <c r="AR449" i="2"/>
  <c r="X449" i="2"/>
  <c r="AC449" i="2" s="1"/>
  <c r="BC453" i="2"/>
  <c r="AX453" i="2"/>
  <c r="AO456" i="2"/>
  <c r="U456" i="2"/>
  <c r="Z456" i="2" s="1"/>
  <c r="U438" i="2"/>
  <c r="Z438" i="2" s="1"/>
  <c r="AI442" i="2"/>
  <c r="AL452" i="2"/>
  <c r="W454" i="2"/>
  <c r="AB454" i="2" s="1"/>
  <c r="AQ454" i="2"/>
  <c r="AI457" i="2"/>
  <c r="AS457" i="2"/>
  <c r="AI458" i="2"/>
  <c r="AS458" i="2"/>
  <c r="Y458" i="2"/>
  <c r="AD458" i="2" s="1"/>
  <c r="AU459" i="2"/>
  <c r="AZ459" i="2"/>
  <c r="AO443" i="2"/>
  <c r="U443" i="2"/>
  <c r="Z443" i="2" s="1"/>
  <c r="AI446" i="2"/>
  <c r="AS446" i="2"/>
  <c r="AZ453" i="2"/>
  <c r="Y455" i="2"/>
  <c r="AD455" i="2" s="1"/>
  <c r="AS455" i="2"/>
  <c r="AI455" i="2"/>
  <c r="AV456" i="2"/>
  <c r="BA456" i="2"/>
  <c r="BE459" i="2"/>
  <c r="AK459" i="2"/>
  <c r="AJ463" i="2"/>
  <c r="BD463" i="2"/>
  <c r="BD477" i="2"/>
  <c r="AJ477" i="2"/>
  <c r="AF439" i="2"/>
  <c r="AQ446" i="2"/>
  <c r="AP452" i="2"/>
  <c r="BA453" i="2"/>
  <c r="AI454" i="2"/>
  <c r="Y454" i="2"/>
  <c r="AD454" i="2" s="1"/>
  <c r="AS454" i="2"/>
  <c r="BD460" i="2"/>
  <c r="AJ460" i="2"/>
  <c r="AK461" i="2"/>
  <c r="BE461" i="2"/>
  <c r="AK441" i="2"/>
  <c r="BE441" i="2"/>
  <c r="BC457" i="2"/>
  <c r="AX457" i="2"/>
  <c r="AK458" i="2"/>
  <c r="BE458" i="2"/>
  <c r="BK459" i="2"/>
  <c r="BP459" i="2"/>
  <c r="AS432" i="2"/>
  <c r="AL437" i="2"/>
  <c r="BJ438" i="2"/>
  <c r="X439" i="2"/>
  <c r="AC439" i="2" s="1"/>
  <c r="AR439" i="2"/>
  <c r="AI439" i="2"/>
  <c r="AR440" i="2"/>
  <c r="AG441" i="2"/>
  <c r="AT445" i="2"/>
  <c r="Y446" i="2"/>
  <c r="AD446" i="2" s="1"/>
  <c r="AL450" i="2"/>
  <c r="AU457" i="2"/>
  <c r="AZ457" i="2"/>
  <c r="AU461" i="2"/>
  <c r="BH426" i="2"/>
  <c r="BF433" i="2"/>
  <c r="W437" i="2"/>
  <c r="AB437" i="2" s="1"/>
  <c r="AS440" i="2"/>
  <c r="AZ450" i="2"/>
  <c r="AU450" i="2"/>
  <c r="AK453" i="2"/>
  <c r="BB454" i="2"/>
  <c r="AW454" i="2"/>
  <c r="AM458" i="2"/>
  <c r="BC461" i="2"/>
  <c r="BE464" i="2"/>
  <c r="AK464" i="2"/>
  <c r="AK468" i="2"/>
  <c r="BE468" i="2"/>
  <c r="AP429" i="2"/>
  <c r="AP434" i="2"/>
  <c r="AS435" i="2"/>
  <c r="AL439" i="2"/>
  <c r="AJ441" i="2"/>
  <c r="BB441" i="2"/>
  <c r="AS442" i="2"/>
  <c r="AL443" i="2"/>
  <c r="AE456" i="2"/>
  <c r="BD464" i="2"/>
  <c r="AJ464" i="2"/>
  <c r="AI436" i="2"/>
  <c r="AS436" i="2"/>
  <c r="W439" i="2"/>
  <c r="AB439" i="2" s="1"/>
  <c r="AM439" i="2"/>
  <c r="BD439" i="2"/>
  <c r="Y441" i="2"/>
  <c r="AD441" i="2" s="1"/>
  <c r="AI441" i="2"/>
  <c r="AM443" i="2"/>
  <c r="AE444" i="2"/>
  <c r="U444" i="2"/>
  <c r="Z444" i="2" s="1"/>
  <c r="AE445" i="2"/>
  <c r="U451" i="2"/>
  <c r="Z451" i="2" s="1"/>
  <c r="AE451" i="2"/>
  <c r="AO451" i="2"/>
  <c r="BC452" i="2"/>
  <c r="AX452" i="2"/>
  <c r="AH453" i="2"/>
  <c r="AR453" i="2"/>
  <c r="X453" i="2"/>
  <c r="AC453" i="2" s="1"/>
  <c r="AG454" i="2"/>
  <c r="BF455" i="2"/>
  <c r="AL455" i="2"/>
  <c r="BF456" i="2"/>
  <c r="AL456" i="2"/>
  <c r="AR459" i="2"/>
  <c r="X459" i="2"/>
  <c r="AC459" i="2" s="1"/>
  <c r="AH459" i="2"/>
  <c r="BH434" i="2"/>
  <c r="AQ437" i="2"/>
  <c r="V444" i="2"/>
  <c r="AA444" i="2" s="1"/>
  <c r="AP444" i="2"/>
  <c r="AF445" i="2"/>
  <c r="AP445" i="2"/>
  <c r="AH449" i="2"/>
  <c r="AI450" i="2"/>
  <c r="Y450" i="2"/>
  <c r="AD450" i="2" s="1"/>
  <c r="BM451" i="2"/>
  <c r="AE458" i="2"/>
  <c r="AO458" i="2"/>
  <c r="U458" i="2"/>
  <c r="Z458" i="2" s="1"/>
  <c r="AT461" i="2"/>
  <c r="AY461" i="2"/>
  <c r="BR469" i="2"/>
  <c r="BM469" i="2"/>
  <c r="X468" i="2"/>
  <c r="AC468" i="2" s="1"/>
  <c r="AH468" i="2"/>
  <c r="AR468" i="2"/>
  <c r="AU472" i="2"/>
  <c r="AV473" i="2"/>
  <c r="AW475" i="2"/>
  <c r="BB475" i="2"/>
  <c r="AI445" i="2"/>
  <c r="AG447" i="2"/>
  <c r="AI448" i="2"/>
  <c r="BP448" i="2"/>
  <c r="AX459" i="2"/>
  <c r="AE462" i="2"/>
  <c r="BF464" i="2"/>
  <c r="AF465" i="2"/>
  <c r="AP465" i="2"/>
  <c r="BE469" i="2"/>
  <c r="AK469" i="2"/>
  <c r="BD471" i="2"/>
  <c r="AJ471" i="2"/>
  <c r="AI471" i="2"/>
  <c r="BB473" i="2"/>
  <c r="AW473" i="2"/>
  <c r="AW479" i="2"/>
  <c r="AO463" i="2"/>
  <c r="U463" i="2"/>
  <c r="Z463" i="2" s="1"/>
  <c r="BE463" i="2"/>
  <c r="BP465" i="2"/>
  <c r="BK465" i="2"/>
  <c r="AJ467" i="2"/>
  <c r="BD467" i="2"/>
  <c r="BD469" i="2"/>
  <c r="AJ469" i="2"/>
  <c r="BH469" i="2"/>
  <c r="Y470" i="2"/>
  <c r="AD470" i="2" s="1"/>
  <c r="AI470" i="2"/>
  <c r="AS470" i="2"/>
  <c r="AK472" i="2"/>
  <c r="BE472" i="2"/>
  <c r="BC476" i="2"/>
  <c r="AX476" i="2"/>
  <c r="Y447" i="2"/>
  <c r="AD447" i="2" s="1"/>
  <c r="AI447" i="2"/>
  <c r="AE452" i="2"/>
  <c r="U452" i="2"/>
  <c r="Z452" i="2" s="1"/>
  <c r="AH455" i="2"/>
  <c r="AR455" i="2"/>
  <c r="AF456" i="2"/>
  <c r="AE461" i="2"/>
  <c r="AG462" i="2"/>
  <c r="BE462" i="2"/>
  <c r="BF463" i="2"/>
  <c r="AM465" i="2"/>
  <c r="AL467" i="2"/>
  <c r="AT476" i="2"/>
  <c r="AY476" i="2"/>
  <c r="BA466" i="2"/>
  <c r="AN467" i="2"/>
  <c r="BC468" i="2"/>
  <c r="AL469" i="2"/>
  <c r="BF477" i="2"/>
  <c r="AL477" i="2"/>
  <c r="AX481" i="2"/>
  <c r="BC481" i="2"/>
  <c r="AE450" i="2"/>
  <c r="AO450" i="2"/>
  <c r="AQ452" i="2"/>
  <c r="W452" i="2"/>
  <c r="AB452" i="2" s="1"/>
  <c r="AS459" i="2"/>
  <c r="AI459" i="2"/>
  <c r="AP462" i="2"/>
  <c r="V462" i="2"/>
  <c r="AA462" i="2" s="1"/>
  <c r="AN462" i="2"/>
  <c r="BG462" i="2"/>
  <c r="AN463" i="2"/>
  <c r="AZ465" i="2"/>
  <c r="AU465" i="2"/>
  <c r="BF466" i="2"/>
  <c r="AL466" i="2"/>
  <c r="X467" i="2"/>
  <c r="AC467" i="2" s="1"/>
  <c r="AH467" i="2"/>
  <c r="AR467" i="2"/>
  <c r="BD468" i="2"/>
  <c r="W472" i="2"/>
  <c r="AB472" i="2" s="1"/>
  <c r="AG472" i="2"/>
  <c r="BG460" i="2"/>
  <c r="AM460" i="2"/>
  <c r="AI461" i="2"/>
  <c r="AV462" i="2"/>
  <c r="BA462" i="2"/>
  <c r="AO462" i="2"/>
  <c r="BK463" i="2"/>
  <c r="AL468" i="2"/>
  <c r="BF468" i="2"/>
  <c r="AY471" i="2"/>
  <c r="AT471" i="2"/>
  <c r="U477" i="2"/>
  <c r="Z477" i="2" s="1"/>
  <c r="AO477" i="2"/>
  <c r="V478" i="2"/>
  <c r="AA478" i="2" s="1"/>
  <c r="AF478" i="2"/>
  <c r="AP478" i="2"/>
  <c r="BE479" i="2"/>
  <c r="AK479" i="2"/>
  <c r="BA480" i="2"/>
  <c r="AV480" i="2"/>
  <c r="AN452" i="2"/>
  <c r="X455" i="2"/>
  <c r="AC455" i="2" s="1"/>
  <c r="AQ462" i="2"/>
  <c r="BJ462" i="2"/>
  <c r="AQ463" i="2"/>
  <c r="X465" i="2"/>
  <c r="AC465" i="2" s="1"/>
  <c r="AQ467" i="2"/>
  <c r="AI468" i="2"/>
  <c r="AQ478" i="2"/>
  <c r="AG478" i="2"/>
  <c r="AG453" i="2"/>
  <c r="AQ453" i="2"/>
  <c r="AJ453" i="2"/>
  <c r="AP456" i="2"/>
  <c r="BG456" i="2"/>
  <c r="AQ461" i="2"/>
  <c r="W461" i="2"/>
  <c r="AB461" i="2" s="1"/>
  <c r="AO461" i="2"/>
  <c r="W463" i="2"/>
  <c r="AB463" i="2" s="1"/>
  <c r="V466" i="2"/>
  <c r="AA466" i="2" s="1"/>
  <c r="AF466" i="2"/>
  <c r="AP466" i="2"/>
  <c r="W467" i="2"/>
  <c r="AB467" i="2" s="1"/>
  <c r="AS469" i="2"/>
  <c r="AL470" i="2"/>
  <c r="BF470" i="2"/>
  <c r="AV477" i="2"/>
  <c r="BA477" i="2"/>
  <c r="AQ456" i="2"/>
  <c r="AH457" i="2"/>
  <c r="AR457" i="2"/>
  <c r="BH460" i="2"/>
  <c r="AN460" i="2"/>
  <c r="AH461" i="2"/>
  <c r="X461" i="2"/>
  <c r="AC461" i="2" s="1"/>
  <c r="AN476" i="2"/>
  <c r="BH476" i="2"/>
  <c r="AM476" i="2"/>
  <c r="AR461" i="2"/>
  <c r="AH466" i="2"/>
  <c r="AR466" i="2"/>
  <c r="X466" i="2"/>
  <c r="AC466" i="2" s="1"/>
  <c r="V468" i="2"/>
  <c r="AA468" i="2" s="1"/>
  <c r="AP468" i="2"/>
  <c r="Y469" i="2"/>
  <c r="AD469" i="2" s="1"/>
  <c r="BG471" i="2"/>
  <c r="AH484" i="2"/>
  <c r="AR484" i="2"/>
  <c r="X484" i="2"/>
  <c r="AC484" i="2" s="1"/>
  <c r="W450" i="2"/>
  <c r="AB450" i="2" s="1"/>
  <c r="AM450" i="2"/>
  <c r="AS452" i="2"/>
  <c r="AH454" i="2"/>
  <c r="AK455" i="2"/>
  <c r="BE455" i="2"/>
  <c r="AS456" i="2"/>
  <c r="BB458" i="2"/>
  <c r="AQ460" i="2"/>
  <c r="AS461" i="2"/>
  <c r="AW464" i="2"/>
  <c r="AQ468" i="2"/>
  <c r="W468" i="2"/>
  <c r="AB468" i="2" s="1"/>
  <c r="AS468" i="2"/>
  <c r="AN473" i="2"/>
  <c r="W478" i="2"/>
  <c r="AB478" i="2" s="1"/>
  <c r="AX467" i="2"/>
  <c r="BG469" i="2"/>
  <c r="AM469" i="2"/>
  <c r="AQ477" i="2"/>
  <c r="BN478" i="2"/>
  <c r="BI478" i="2"/>
  <c r="AP450" i="2"/>
  <c r="AR451" i="2"/>
  <c r="AH463" i="2"/>
  <c r="V470" i="2"/>
  <c r="AA470" i="2" s="1"/>
  <c r="AF470" i="2"/>
  <c r="AO479" i="2"/>
  <c r="U479" i="2"/>
  <c r="Z479" i="2" s="1"/>
  <c r="AE479" i="2"/>
  <c r="BE481" i="2"/>
  <c r="AK481" i="2"/>
  <c r="BA483" i="2"/>
  <c r="AV483" i="2"/>
  <c r="AE455" i="2"/>
  <c r="AE457" i="2"/>
  <c r="AE459" i="2"/>
  <c r="AN466" i="2"/>
  <c r="V467" i="2"/>
  <c r="AA467" i="2" s="1"/>
  <c r="AF467" i="2"/>
  <c r="AO470" i="2"/>
  <c r="AE473" i="2"/>
  <c r="U473" i="2"/>
  <c r="Z473" i="2" s="1"/>
  <c r="AI475" i="2"/>
  <c r="AS475" i="2"/>
  <c r="AW477" i="2"/>
  <c r="AP479" i="2"/>
  <c r="V479" i="2"/>
  <c r="AA479" i="2" s="1"/>
  <c r="AJ480" i="2"/>
  <c r="AX483" i="2"/>
  <c r="BC483" i="2"/>
  <c r="BB486" i="2"/>
  <c r="AW486" i="2"/>
  <c r="U457" i="2"/>
  <c r="Z457" i="2" s="1"/>
  <c r="BH464" i="2"/>
  <c r="BP473" i="2"/>
  <c r="Y475" i="2"/>
  <c r="AD475" i="2" s="1"/>
  <c r="BA475" i="2"/>
  <c r="AX479" i="2"/>
  <c r="BH482" i="2"/>
  <c r="AN482" i="2"/>
  <c r="AS484" i="2"/>
  <c r="AI484" i="2"/>
  <c r="Y484" i="2"/>
  <c r="AD484" i="2" s="1"/>
  <c r="AX485" i="2"/>
  <c r="BC485" i="2"/>
  <c r="BC487" i="2"/>
  <c r="AX487" i="2"/>
  <c r="AR480" i="2"/>
  <c r="X480" i="2"/>
  <c r="AC480" i="2" s="1"/>
  <c r="AH480" i="2"/>
  <c r="AZ481" i="2"/>
  <c r="AU481" i="2"/>
  <c r="AV482" i="2"/>
  <c r="BA482" i="2"/>
  <c r="BJ483" i="2"/>
  <c r="BO483" i="2"/>
  <c r="AZ475" i="2"/>
  <c r="AU475" i="2"/>
  <c r="BO486" i="2"/>
  <c r="BJ486" i="2"/>
  <c r="AQ486" i="2"/>
  <c r="AG486" i="2"/>
  <c r="W486" i="2"/>
  <c r="AB486" i="2" s="1"/>
  <c r="AF477" i="2"/>
  <c r="V477" i="2"/>
  <c r="AA477" i="2" s="1"/>
  <c r="AP477" i="2"/>
  <c r="BM490" i="2"/>
  <c r="BR490" i="2"/>
  <c r="AH478" i="2"/>
  <c r="AR478" i="2"/>
  <c r="BH483" i="2"/>
  <c r="AN483" i="2"/>
  <c r="AU488" i="2"/>
  <c r="AZ488" i="2"/>
  <c r="AG491" i="2"/>
  <c r="AQ491" i="2"/>
  <c r="W491" i="2"/>
  <c r="AB491" i="2" s="1"/>
  <c r="AK494" i="2"/>
  <c r="BE494" i="2"/>
  <c r="AQ481" i="2"/>
  <c r="W481" i="2"/>
  <c r="AB481" i="2" s="1"/>
  <c r="AG481" i="2"/>
  <c r="BE485" i="2"/>
  <c r="AK485" i="2"/>
  <c r="BD487" i="2"/>
  <c r="AJ487" i="2"/>
  <c r="BD493" i="2"/>
  <c r="AJ493" i="2"/>
  <c r="BA494" i="2"/>
  <c r="AV494" i="2"/>
  <c r="AL483" i="2"/>
  <c r="BF483" i="2"/>
  <c r="AT484" i="2"/>
  <c r="AY484" i="2"/>
  <c r="AG490" i="2"/>
  <c r="AQ490" i="2"/>
  <c r="W490" i="2"/>
  <c r="AB490" i="2" s="1"/>
  <c r="AJ482" i="2"/>
  <c r="BD482" i="2"/>
  <c r="BF482" i="2"/>
  <c r="AS473" i="2"/>
  <c r="AQ475" i="2"/>
  <c r="AR477" i="2"/>
  <c r="AH477" i="2"/>
  <c r="X478" i="2"/>
  <c r="AC478" i="2" s="1"/>
  <c r="AI479" i="2"/>
  <c r="AS481" i="2"/>
  <c r="AP483" i="2"/>
  <c r="AM487" i="2"/>
  <c r="AX491" i="2"/>
  <c r="BC491" i="2"/>
  <c r="AO469" i="2"/>
  <c r="AH470" i="2"/>
  <c r="AO471" i="2"/>
  <c r="AF476" i="2"/>
  <c r="AT481" i="2"/>
  <c r="AY481" i="2"/>
  <c r="AO482" i="2"/>
  <c r="U482" i="2"/>
  <c r="Z482" i="2" s="1"/>
  <c r="V483" i="2"/>
  <c r="AA483" i="2" s="1"/>
  <c r="BF484" i="2"/>
  <c r="AL484" i="2"/>
  <c r="BD488" i="2"/>
  <c r="AJ488" i="2"/>
  <c r="AE474" i="2"/>
  <c r="AM479" i="2"/>
  <c r="AP482" i="2"/>
  <c r="V482" i="2"/>
  <c r="AA482" i="2" s="1"/>
  <c r="AF482" i="2"/>
  <c r="BH491" i="2"/>
  <c r="AN491" i="2"/>
  <c r="BN492" i="2"/>
  <c r="BI492" i="2"/>
  <c r="AH474" i="2"/>
  <c r="AF475" i="2"/>
  <c r="AI485" i="2"/>
  <c r="AS485" i="2"/>
  <c r="AT485" i="2"/>
  <c r="AM486" i="2"/>
  <c r="BG486" i="2"/>
  <c r="W488" i="2"/>
  <c r="AB488" i="2" s="1"/>
  <c r="AG488" i="2"/>
  <c r="W489" i="2"/>
  <c r="AB489" i="2" s="1"/>
  <c r="AQ489" i="2"/>
  <c r="AG489" i="2"/>
  <c r="V473" i="2"/>
  <c r="AA473" i="2" s="1"/>
  <c r="AG475" i="2"/>
  <c r="BD481" i="2"/>
  <c r="X482" i="2"/>
  <c r="AC482" i="2" s="1"/>
  <c r="AH482" i="2"/>
  <c r="AR482" i="2"/>
  <c r="AW485" i="2"/>
  <c r="BD486" i="2"/>
  <c r="AJ486" i="2"/>
  <c r="AQ488" i="2"/>
  <c r="X487" i="2"/>
  <c r="AC487" i="2" s="1"/>
  <c r="AR487" i="2"/>
  <c r="AZ490" i="2"/>
  <c r="AU490" i="2"/>
  <c r="BD490" i="2"/>
  <c r="AO491" i="2"/>
  <c r="AE491" i="2"/>
  <c r="AV492" i="2"/>
  <c r="AL494" i="2"/>
  <c r="BC499" i="2"/>
  <c r="AX499" i="2"/>
  <c r="AX492" i="2"/>
  <c r="BH496" i="2"/>
  <c r="AN496" i="2"/>
  <c r="BI497" i="2"/>
  <c r="AM500" i="2"/>
  <c r="AM501" i="2"/>
  <c r="BG501" i="2"/>
  <c r="BF499" i="2"/>
  <c r="AL499" i="2"/>
  <c r="AJ500" i="2"/>
  <c r="BD500" i="2"/>
  <c r="AQ483" i="2"/>
  <c r="AH489" i="2"/>
  <c r="X489" i="2"/>
  <c r="AC489" i="2" s="1"/>
  <c r="AO489" i="2"/>
  <c r="BI490" i="2"/>
  <c r="BP492" i="2"/>
  <c r="BK492" i="2"/>
  <c r="AQ494" i="2"/>
  <c r="AZ506" i="2"/>
  <c r="AU506" i="2"/>
  <c r="BD492" i="2"/>
  <c r="BF493" i="2"/>
  <c r="X494" i="2"/>
  <c r="AC494" i="2" s="1"/>
  <c r="AR494" i="2"/>
  <c r="AY495" i="2"/>
  <c r="AT495" i="2"/>
  <c r="AE499" i="2"/>
  <c r="AO499" i="2"/>
  <c r="U499" i="2"/>
  <c r="Z499" i="2" s="1"/>
  <c r="AP486" i="2"/>
  <c r="U487" i="2"/>
  <c r="Z487" i="2" s="1"/>
  <c r="AO487" i="2"/>
  <c r="U489" i="2"/>
  <c r="Z489" i="2" s="1"/>
  <c r="U491" i="2"/>
  <c r="Z491" i="2" s="1"/>
  <c r="BF492" i="2"/>
  <c r="AK493" i="2"/>
  <c r="BK493" i="2"/>
  <c r="AN498" i="2"/>
  <c r="BH498" i="2"/>
  <c r="AR485" i="2"/>
  <c r="AR489" i="2"/>
  <c r="Y490" i="2"/>
  <c r="AD490" i="2" s="1"/>
  <c r="AS490" i="2"/>
  <c r="AK492" i="2"/>
  <c r="AM493" i="2"/>
  <c r="X496" i="2"/>
  <c r="AC496" i="2" s="1"/>
  <c r="AH496" i="2"/>
  <c r="AR496" i="2"/>
  <c r="X481" i="2"/>
  <c r="AC481" i="2" s="1"/>
  <c r="AH483" i="2"/>
  <c r="AF484" i="2"/>
  <c r="AU484" i="2"/>
  <c r="AE485" i="2"/>
  <c r="AU489" i="2"/>
  <c r="AI492" i="2"/>
  <c r="AS492" i="2"/>
  <c r="AM492" i="2"/>
  <c r="AI493" i="2"/>
  <c r="AS493" i="2"/>
  <c r="AS496" i="2"/>
  <c r="Y496" i="2"/>
  <c r="AD496" i="2" s="1"/>
  <c r="AZ497" i="2"/>
  <c r="AU497" i="2"/>
  <c r="AZ496" i="2"/>
  <c r="AU496" i="2"/>
  <c r="BI495" i="2"/>
  <c r="BN495" i="2"/>
  <c r="BG488" i="2"/>
  <c r="AM488" i="2"/>
  <c r="X483" i="2"/>
  <c r="AC483" i="2" s="1"/>
  <c r="BC489" i="2"/>
  <c r="AF490" i="2"/>
  <c r="Y493" i="2"/>
  <c r="AD493" i="2" s="1"/>
  <c r="AH494" i="2"/>
  <c r="AZ498" i="2"/>
  <c r="AK501" i="2"/>
  <c r="BE501" i="2"/>
  <c r="BD507" i="2"/>
  <c r="AJ507" i="2"/>
  <c r="AK500" i="2"/>
  <c r="BE500" i="2"/>
  <c r="U504" i="2"/>
  <c r="Z504" i="2" s="1"/>
  <c r="AE504" i="2"/>
  <c r="AO504" i="2"/>
  <c r="AI489" i="2"/>
  <c r="U496" i="2"/>
  <c r="Z496" i="2" s="1"/>
  <c r="BE496" i="2"/>
  <c r="V509" i="2"/>
  <c r="AA509" i="2" s="1"/>
  <c r="AF509" i="2"/>
  <c r="AP509" i="2"/>
  <c r="BK498" i="2"/>
  <c r="X500" i="2"/>
  <c r="AC500" i="2" s="1"/>
  <c r="AR500" i="2"/>
  <c r="W505" i="2"/>
  <c r="AB505" i="2" s="1"/>
  <c r="AQ505" i="2"/>
  <c r="AQ509" i="2"/>
  <c r="AG509" i="2"/>
  <c r="W509" i="2"/>
  <c r="AB509" i="2" s="1"/>
  <c r="BG513" i="2"/>
  <c r="AM513" i="2"/>
  <c r="AR493" i="2"/>
  <c r="AE494" i="2"/>
  <c r="AM495" i="2"/>
  <c r="BG495" i="2"/>
  <c r="AI499" i="2"/>
  <c r="AS499" i="2"/>
  <c r="AM499" i="2"/>
  <c r="X505" i="2"/>
  <c r="AC505" i="2" s="1"/>
  <c r="AH505" i="2"/>
  <c r="AR505" i="2"/>
  <c r="BO502" i="2"/>
  <c r="BJ502" i="2"/>
  <c r="BC503" i="2"/>
  <c r="AX503" i="2"/>
  <c r="AV504" i="2"/>
  <c r="AI505" i="2"/>
  <c r="AS505" i="2"/>
  <c r="Y505" i="2"/>
  <c r="AD505" i="2" s="1"/>
  <c r="AT498" i="2"/>
  <c r="AN501" i="2"/>
  <c r="BH501" i="2"/>
  <c r="BN506" i="2"/>
  <c r="BI506" i="2"/>
  <c r="BD506" i="2"/>
  <c r="AY512" i="2"/>
  <c r="AT512" i="2"/>
  <c r="AZ502" i="2"/>
  <c r="AU502" i="2"/>
  <c r="AU503" i="2"/>
  <c r="AZ503" i="2"/>
  <c r="BJ506" i="2"/>
  <c r="BO506" i="2"/>
  <c r="BE506" i="2"/>
  <c r="AU512" i="2"/>
  <c r="AZ512" i="2"/>
  <c r="AX519" i="2"/>
  <c r="BC519" i="2"/>
  <c r="AI494" i="2"/>
  <c r="AE496" i="2"/>
  <c r="BO496" i="2"/>
  <c r="U497" i="2"/>
  <c r="Z497" i="2" s="1"/>
  <c r="BC500" i="2"/>
  <c r="AL505" i="2"/>
  <c r="BK506" i="2"/>
  <c r="BP506" i="2"/>
  <c r="BF506" i="2"/>
  <c r="AV496" i="2"/>
  <c r="AL500" i="2"/>
  <c r="BF500" i="2"/>
  <c r="AL501" i="2"/>
  <c r="BF501" i="2"/>
  <c r="AW506" i="2"/>
  <c r="BB506" i="2"/>
  <c r="BG518" i="2"/>
  <c r="AM518" i="2"/>
  <c r="AX506" i="2"/>
  <c r="BC506" i="2"/>
  <c r="BD510" i="2"/>
  <c r="AJ510" i="2"/>
  <c r="BE517" i="2"/>
  <c r="AK517" i="2"/>
  <c r="AI487" i="2"/>
  <c r="AS489" i="2"/>
  <c r="AR490" i="2"/>
  <c r="AF498" i="2"/>
  <c r="AP498" i="2"/>
  <c r="BA498" i="2"/>
  <c r="AI500" i="2"/>
  <c r="AS501" i="2"/>
  <c r="Y501" i="2"/>
  <c r="AD501" i="2" s="1"/>
  <c r="AY506" i="2"/>
  <c r="AT506" i="2"/>
  <c r="AU507" i="2"/>
  <c r="AZ507" i="2"/>
  <c r="AE505" i="2"/>
  <c r="AH506" i="2"/>
  <c r="BA508" i="2"/>
  <c r="BB512" i="2"/>
  <c r="AW512" i="2"/>
  <c r="AL520" i="2"/>
  <c r="BF520" i="2"/>
  <c r="AF505" i="2"/>
  <c r="AI506" i="2"/>
  <c r="BK507" i="2"/>
  <c r="AH508" i="2"/>
  <c r="AR508" i="2"/>
  <c r="AI512" i="2"/>
  <c r="AS512" i="2"/>
  <c r="Y512" i="2"/>
  <c r="AD512" i="2" s="1"/>
  <c r="AY514" i="2"/>
  <c r="AT514" i="2"/>
  <c r="AW519" i="2"/>
  <c r="BB519" i="2"/>
  <c r="BH515" i="2"/>
  <c r="AN515" i="2"/>
  <c r="BD519" i="2"/>
  <c r="AJ519" i="2"/>
  <c r="X509" i="2"/>
  <c r="AC509" i="2" s="1"/>
  <c r="AH509" i="2"/>
  <c r="AR509" i="2"/>
  <c r="AN511" i="2"/>
  <c r="BH511" i="2"/>
  <c r="V504" i="2"/>
  <c r="AA504" i="2" s="1"/>
  <c r="AF504" i="2"/>
  <c r="U505" i="2"/>
  <c r="Z505" i="2" s="1"/>
  <c r="AX507" i="2"/>
  <c r="X508" i="2"/>
  <c r="AC508" i="2" s="1"/>
  <c r="AL513" i="2"/>
  <c r="BF513" i="2"/>
  <c r="BD514" i="2"/>
  <c r="AJ514" i="2"/>
  <c r="AP500" i="2"/>
  <c r="AR501" i="2"/>
  <c r="AF503" i="2"/>
  <c r="AP503" i="2"/>
  <c r="AR506" i="2"/>
  <c r="BE512" i="2"/>
  <c r="AK512" i="2"/>
  <c r="BF514" i="2"/>
  <c r="AL514" i="2"/>
  <c r="AE515" i="2"/>
  <c r="AO515" i="2"/>
  <c r="U515" i="2"/>
  <c r="Z515" i="2" s="1"/>
  <c r="AQ493" i="2"/>
  <c r="AQ495" i="2"/>
  <c r="AH504" i="2"/>
  <c r="AR504" i="2"/>
  <c r="AS506" i="2"/>
  <c r="AN513" i="2"/>
  <c r="BH513" i="2"/>
  <c r="AN514" i="2"/>
  <c r="BH514" i="2"/>
  <c r="AQ499" i="2"/>
  <c r="BK503" i="2"/>
  <c r="AP505" i="2"/>
  <c r="V511" i="2"/>
  <c r="AA511" i="2" s="1"/>
  <c r="AF511" i="2"/>
  <c r="AP511" i="2"/>
  <c r="AJ518" i="2"/>
  <c r="BD518" i="2"/>
  <c r="AG508" i="2"/>
  <c r="AY509" i="2"/>
  <c r="BF511" i="2"/>
  <c r="AL511" i="2"/>
  <c r="AQ511" i="2"/>
  <c r="AF513" i="2"/>
  <c r="AP513" i="2"/>
  <c r="V513" i="2"/>
  <c r="AA513" i="2" s="1"/>
  <c r="AJ521" i="2"/>
  <c r="BD521" i="2"/>
  <c r="BO522" i="2"/>
  <c r="BJ522" i="2"/>
  <c r="AE498" i="2"/>
  <c r="U503" i="2"/>
  <c r="Z503" i="2" s="1"/>
  <c r="AJ503" i="2"/>
  <c r="X504" i="2"/>
  <c r="AC504" i="2" s="1"/>
  <c r="AJ509" i="2"/>
  <c r="BD509" i="2"/>
  <c r="AH511" i="2"/>
  <c r="X511" i="2"/>
  <c r="AC511" i="2" s="1"/>
  <c r="AR511" i="2"/>
  <c r="AX520" i="2"/>
  <c r="BC520" i="2"/>
  <c r="AH498" i="2"/>
  <c r="AJ508" i="2"/>
  <c r="AR513" i="2"/>
  <c r="X513" i="2"/>
  <c r="AC513" i="2" s="1"/>
  <c r="AF510" i="2"/>
  <c r="V510" i="2"/>
  <c r="AA510" i="2" s="1"/>
  <c r="AL510" i="2"/>
  <c r="BF510" i="2"/>
  <c r="AR512" i="2"/>
  <c r="AJ513" i="2"/>
  <c r="AP517" i="2"/>
  <c r="BK519" i="2"/>
  <c r="BP519" i="2"/>
  <c r="AF507" i="2"/>
  <c r="AP507" i="2"/>
  <c r="W517" i="2"/>
  <c r="AB517" i="2" s="1"/>
  <c r="AG517" i="2"/>
  <c r="AQ517" i="2"/>
  <c r="BB521" i="2"/>
  <c r="AW521" i="2"/>
  <c r="AR510" i="2"/>
  <c r="X510" i="2"/>
  <c r="AC510" i="2" s="1"/>
  <c r="AH510" i="2"/>
  <c r="AH514" i="2"/>
  <c r="AR514" i="2"/>
  <c r="AF518" i="2"/>
  <c r="AP518" i="2"/>
  <c r="AK519" i="2"/>
  <c r="BE519" i="2"/>
  <c r="AZ520" i="2"/>
  <c r="AU520" i="2"/>
  <c r="AW522" i="2"/>
  <c r="V508" i="2"/>
  <c r="AA508" i="2" s="1"/>
  <c r="AF508" i="2"/>
  <c r="AI517" i="2"/>
  <c r="AS517" i="2"/>
  <c r="Y517" i="2"/>
  <c r="AD517" i="2" s="1"/>
  <c r="AY522" i="2"/>
  <c r="AT522" i="2"/>
  <c r="X518" i="2"/>
  <c r="AC518" i="2" s="1"/>
  <c r="AR518" i="2"/>
  <c r="AH519" i="2"/>
  <c r="AR519" i="2"/>
  <c r="AM520" i="2"/>
  <c r="BG520" i="2"/>
  <c r="U516" i="2"/>
  <c r="Z516" i="2" s="1"/>
  <c r="AE516" i="2"/>
  <c r="AU517" i="2"/>
  <c r="AZ517" i="2"/>
  <c r="BC518" i="2"/>
  <c r="AL522" i="2"/>
  <c r="BF522" i="2"/>
  <c r="AF516" i="2"/>
  <c r="V516" i="2"/>
  <c r="AA516" i="2" s="1"/>
  <c r="AV519" i="2"/>
  <c r="AN521" i="2"/>
  <c r="BH521" i="2"/>
  <c r="AV514" i="2"/>
  <c r="AG516" i="2"/>
  <c r="AQ516" i="2"/>
  <c r="W516" i="2"/>
  <c r="AB516" i="2" s="1"/>
  <c r="AO516" i="2"/>
  <c r="AU518" i="2"/>
  <c r="AZ518" i="2"/>
  <c r="BA520" i="2"/>
  <c r="AV520" i="2"/>
  <c r="AW514" i="2"/>
  <c r="AP516" i="2"/>
  <c r="BN517" i="2"/>
  <c r="AP514" i="2"/>
  <c r="AF515" i="2"/>
  <c r="AR515" i="2"/>
  <c r="AH516" i="2"/>
  <c r="X517" i="2"/>
  <c r="AC517" i="2" s="1"/>
  <c r="AP520" i="2"/>
  <c r="AF521" i="2"/>
  <c r="AR521" i="2"/>
  <c r="V522" i="2"/>
  <c r="AA522" i="2" s="1"/>
  <c r="AH522" i="2"/>
  <c r="U521" i="2"/>
  <c r="Z521" i="2" s="1"/>
  <c r="W522" i="2"/>
  <c r="AB522" i="2" s="1"/>
  <c r="AF514" i="2"/>
  <c r="V515" i="2"/>
  <c r="AA515" i="2" s="1"/>
  <c r="AH515" i="2"/>
  <c r="X516" i="2"/>
  <c r="AC516" i="2" s="1"/>
  <c r="AP519" i="2"/>
  <c r="AF520" i="2"/>
  <c r="AR520" i="2"/>
  <c r="AH521" i="2"/>
  <c r="BF519" i="2"/>
  <c r="BH520" i="2"/>
  <c r="AS518" i="2"/>
  <c r="AO522" i="2"/>
  <c r="AI518" i="2"/>
  <c r="AO521" i="2"/>
  <c r="AE522" i="2"/>
  <c r="AQ522" i="2"/>
  <c r="AB89" i="2" l="1"/>
  <c r="AJ79" i="2"/>
  <c r="AB82" i="2"/>
  <c r="AL105" i="2"/>
  <c r="AD72" i="2"/>
  <c r="AB100" i="2"/>
  <c r="BD41" i="2"/>
  <c r="Z110" i="2"/>
  <c r="AL99" i="2"/>
  <c r="AB99" i="2"/>
  <c r="AB104" i="2"/>
  <c r="AJ113" i="2"/>
  <c r="AC113" i="2"/>
  <c r="AY409" i="2"/>
  <c r="AU343" i="2"/>
  <c r="BG348" i="2"/>
  <c r="AM313" i="2"/>
  <c r="BG289" i="2"/>
  <c r="AC96" i="2"/>
  <c r="AA96" i="2"/>
  <c r="AK99" i="2"/>
  <c r="Z112" i="2"/>
  <c r="BE62" i="2"/>
  <c r="AM244" i="2"/>
  <c r="BQ244" i="2" s="1"/>
  <c r="Z107" i="2"/>
  <c r="AM92" i="2"/>
  <c r="AB109" i="2"/>
  <c r="Z109" i="2"/>
  <c r="Z113" i="2"/>
  <c r="AK395" i="2"/>
  <c r="AM373" i="2"/>
  <c r="AN245" i="2"/>
  <c r="AA109" i="2"/>
  <c r="Z87" i="2"/>
  <c r="AC108" i="2"/>
  <c r="AL101" i="2"/>
  <c r="AK92" i="2"/>
  <c r="AK75" i="2"/>
  <c r="AB91" i="2"/>
  <c r="BF92" i="2"/>
  <c r="Z89" i="2"/>
  <c r="BG94" i="2"/>
  <c r="AK427" i="2"/>
  <c r="AZ446" i="2"/>
  <c r="BE367" i="2"/>
  <c r="AB106" i="2"/>
  <c r="BF101" i="2"/>
  <c r="AA85" i="2"/>
  <c r="AA71" i="2"/>
  <c r="AB113" i="2"/>
  <c r="BD48" i="2"/>
  <c r="AB93" i="2"/>
  <c r="AB105" i="2"/>
  <c r="Z111" i="2"/>
  <c r="AV131" i="2"/>
  <c r="AK113" i="2"/>
  <c r="AA92" i="2"/>
  <c r="AA103" i="2"/>
  <c r="AK81" i="2"/>
  <c r="AJ98" i="2"/>
  <c r="AK96" i="2"/>
  <c r="AK457" i="2"/>
  <c r="BO457" i="2" s="1"/>
  <c r="Z94" i="2"/>
  <c r="Z101" i="2"/>
  <c r="AJ102" i="2"/>
  <c r="BF110" i="2"/>
  <c r="AV457" i="2"/>
  <c r="AM418" i="2"/>
  <c r="BA247" i="2"/>
  <c r="AA104" i="2"/>
  <c r="BF130" i="2"/>
  <c r="Z100" i="2"/>
  <c r="AL106" i="2"/>
  <c r="AB95" i="2"/>
  <c r="BF66" i="2"/>
  <c r="AB103" i="2"/>
  <c r="AJ101" i="2"/>
  <c r="Z102" i="2"/>
  <c r="AJ93" i="2"/>
  <c r="BF104" i="2"/>
  <c r="Z106" i="2"/>
  <c r="AB86" i="2"/>
  <c r="AM89" i="2"/>
  <c r="AM507" i="2"/>
  <c r="AT480" i="2"/>
  <c r="AL306" i="2"/>
  <c r="AC110" i="2"/>
  <c r="AA87" i="2"/>
  <c r="AA91" i="2"/>
  <c r="AA100" i="2"/>
  <c r="AB98" i="2"/>
  <c r="AK110" i="2"/>
  <c r="BD83" i="2"/>
  <c r="BH95" i="2"/>
  <c r="BG62" i="2"/>
  <c r="AM74" i="2"/>
  <c r="BD79" i="2"/>
  <c r="BH109" i="2"/>
  <c r="Z104" i="2"/>
  <c r="AB107" i="2"/>
  <c r="AC81" i="2"/>
  <c r="BA322" i="2"/>
  <c r="AV225" i="2"/>
  <c r="AC102" i="2"/>
  <c r="BH83" i="2"/>
  <c r="AC79" i="2"/>
  <c r="AL102" i="2"/>
  <c r="AK70" i="2"/>
  <c r="BH51" i="2"/>
  <c r="AM90" i="2"/>
  <c r="AL96" i="2"/>
  <c r="AM100" i="2"/>
  <c r="BD49" i="2"/>
  <c r="AB92" i="2"/>
  <c r="AB111" i="2"/>
  <c r="AB94" i="2"/>
  <c r="AC103" i="2"/>
  <c r="AL366" i="2"/>
  <c r="BE287" i="2"/>
  <c r="AD95" i="2"/>
  <c r="Z97" i="2"/>
  <c r="C29" i="3"/>
  <c r="AM87" i="2"/>
  <c r="AL108" i="2"/>
  <c r="AB69" i="2"/>
  <c r="AA111" i="2"/>
  <c r="AM97" i="2"/>
  <c r="AN503" i="2"/>
  <c r="BE204" i="2"/>
  <c r="AC97" i="2"/>
  <c r="AA80" i="2"/>
  <c r="AA93" i="2"/>
  <c r="AA102" i="2"/>
  <c r="AK102" i="2"/>
  <c r="AB80" i="2"/>
  <c r="AN82" i="2"/>
  <c r="BE35" i="2"/>
  <c r="AL97" i="2"/>
  <c r="AJ110" i="2"/>
  <c r="AJ91" i="2"/>
  <c r="Z103" i="2"/>
  <c r="Z91" i="2"/>
  <c r="AB108" i="2"/>
  <c r="AB96" i="2"/>
  <c r="BE81" i="2"/>
  <c r="AB112" i="2"/>
  <c r="AY507" i="2"/>
  <c r="AJ92" i="2"/>
  <c r="AA72" i="2"/>
  <c r="AJ73" i="2"/>
  <c r="AD73" i="2"/>
  <c r="AB110" i="2"/>
  <c r="AD85" i="2"/>
  <c r="Z95" i="2"/>
  <c r="BD110" i="2"/>
  <c r="AC94" i="2"/>
  <c r="AB87" i="2"/>
  <c r="BG34" i="2"/>
  <c r="Z86" i="2"/>
  <c r="Z108" i="2"/>
  <c r="Z105" i="2"/>
  <c r="AN502" i="2"/>
  <c r="AN377" i="2"/>
  <c r="BF334" i="2"/>
  <c r="BB321" i="2"/>
  <c r="BA244" i="2"/>
  <c r="AJ103" i="2"/>
  <c r="AC71" i="2"/>
  <c r="Z90" i="2"/>
  <c r="AB88" i="2"/>
  <c r="AC106" i="2"/>
  <c r="AC95" i="2"/>
  <c r="AL71" i="2"/>
  <c r="AD96" i="2"/>
  <c r="AJ94" i="2"/>
  <c r="BE34" i="2"/>
  <c r="AM111" i="2"/>
  <c r="Z93" i="2"/>
  <c r="Z88" i="2"/>
  <c r="AK471" i="2"/>
  <c r="BH358" i="2"/>
  <c r="BD202" i="2"/>
  <c r="AC91" i="2"/>
  <c r="AC88" i="2"/>
  <c r="AC85" i="2"/>
  <c r="AM78" i="2"/>
  <c r="AL83" i="2"/>
  <c r="AL110" i="2"/>
  <c r="AM93" i="2"/>
  <c r="AM107" i="2"/>
  <c r="AL85" i="2"/>
  <c r="AM86" i="2"/>
  <c r="Z98" i="2"/>
  <c r="AJ107" i="2"/>
  <c r="AV394" i="2"/>
  <c r="AV270" i="2"/>
  <c r="AA113" i="2"/>
  <c r="BD66" i="2"/>
  <c r="AC109" i="2"/>
  <c r="AC100" i="2"/>
  <c r="BD92" i="2"/>
  <c r="AL89" i="2"/>
  <c r="Z85" i="2"/>
  <c r="BH94" i="2"/>
  <c r="AM104" i="2"/>
  <c r="AB101" i="2"/>
  <c r="Z92" i="2"/>
  <c r="AB85" i="2"/>
  <c r="BC329" i="2"/>
  <c r="AA110" i="2"/>
  <c r="AM81" i="2"/>
  <c r="AL72" i="2"/>
  <c r="AK69" i="2"/>
  <c r="BD52" i="2"/>
  <c r="BH360" i="2"/>
  <c r="BG174" i="2"/>
  <c r="BE141" i="2"/>
  <c r="Z96" i="2"/>
  <c r="AM94" i="2"/>
  <c r="AB97" i="2"/>
  <c r="AB102" i="2"/>
  <c r="AM102" i="2"/>
  <c r="AL100" i="2"/>
  <c r="AN102" i="2"/>
  <c r="AD91" i="2"/>
  <c r="AN97" i="2"/>
  <c r="AN98" i="2"/>
  <c r="AD112" i="2"/>
  <c r="AD90" i="2"/>
  <c r="AN111" i="2"/>
  <c r="AN89" i="2"/>
  <c r="AN110" i="2"/>
  <c r="AN75" i="2"/>
  <c r="AN99" i="2"/>
  <c r="AN86" i="2"/>
  <c r="AD107" i="2"/>
  <c r="AD110" i="2"/>
  <c r="AN90" i="2"/>
  <c r="AN95" i="2"/>
  <c r="AN107" i="2"/>
  <c r="AD102" i="2"/>
  <c r="AN83" i="2"/>
  <c r="AD101" i="2"/>
  <c r="AD105" i="2"/>
  <c r="AN93" i="2"/>
  <c r="AN92" i="2"/>
  <c r="AN109" i="2"/>
  <c r="AD86" i="2"/>
  <c r="AD104" i="2"/>
  <c r="AD89" i="2"/>
  <c r="AN87" i="2"/>
  <c r="AD106" i="2"/>
  <c r="AD109" i="2"/>
  <c r="AD94" i="2"/>
  <c r="AD88" i="2"/>
  <c r="AN96" i="2"/>
  <c r="AD93" i="2"/>
  <c r="AN100" i="2"/>
  <c r="AD108" i="2"/>
  <c r="AD84" i="2"/>
  <c r="AD80" i="2"/>
  <c r="AN105" i="2"/>
  <c r="AD103" i="2"/>
  <c r="AD100" i="2"/>
  <c r="AD113" i="2"/>
  <c r="AD99" i="2"/>
  <c r="AD97" i="2"/>
  <c r="AD111" i="2"/>
  <c r="AD87" i="2"/>
  <c r="AN94" i="2"/>
  <c r="AD92" i="2"/>
  <c r="AD98" i="2"/>
  <c r="AN91" i="2"/>
  <c r="AC112" i="2"/>
  <c r="AC107" i="2"/>
  <c r="AC90" i="2"/>
  <c r="AC105" i="2"/>
  <c r="AC87" i="2"/>
  <c r="AC89" i="2"/>
  <c r="AC104" i="2"/>
  <c r="AC98" i="2"/>
  <c r="AC86" i="2"/>
  <c r="AC99" i="2"/>
  <c r="AC111" i="2"/>
  <c r="AC92" i="2"/>
  <c r="AC93" i="2"/>
  <c r="AA107" i="2"/>
  <c r="AA101" i="2"/>
  <c r="AK112" i="2"/>
  <c r="AA97" i="2"/>
  <c r="AK97" i="2"/>
  <c r="AA95" i="2"/>
  <c r="AA89" i="2"/>
  <c r="AZ281" i="2"/>
  <c r="AA105" i="2"/>
  <c r="AA108" i="2"/>
  <c r="AA106" i="2"/>
  <c r="AA112" i="2"/>
  <c r="AA98" i="2"/>
  <c r="AK101" i="2"/>
  <c r="AA99" i="2"/>
  <c r="AK94" i="2"/>
  <c r="AZ347" i="2"/>
  <c r="AU285" i="2"/>
  <c r="AA90" i="2"/>
  <c r="AA88" i="2"/>
  <c r="AA86" i="2"/>
  <c r="AY230" i="2"/>
  <c r="BN261" i="2"/>
  <c r="BC114" i="2"/>
  <c r="AY388" i="2"/>
  <c r="AY122" i="2"/>
  <c r="BI472" i="2"/>
  <c r="AY164" i="2"/>
  <c r="AT212" i="2"/>
  <c r="AT364" i="2"/>
  <c r="AT421" i="2"/>
  <c r="BN273" i="2"/>
  <c r="AV392" i="2"/>
  <c r="BO215" i="2"/>
  <c r="BA121" i="2"/>
  <c r="AY259" i="2"/>
  <c r="BN252" i="2"/>
  <c r="AW149" i="2"/>
  <c r="AU418" i="2"/>
  <c r="BB186" i="2"/>
  <c r="BK371" i="2"/>
  <c r="BP280" i="2"/>
  <c r="BA156" i="2"/>
  <c r="AV403" i="2"/>
  <c r="AT390" i="2"/>
  <c r="AT486" i="2"/>
  <c r="BB344" i="2"/>
  <c r="BL277" i="2"/>
  <c r="AX307" i="2"/>
  <c r="BB220" i="2"/>
  <c r="AY357" i="2"/>
  <c r="AX437" i="2"/>
  <c r="AU363" i="2"/>
  <c r="BI187" i="2"/>
  <c r="AY467" i="2"/>
  <c r="BP336" i="2"/>
  <c r="BA358" i="2"/>
  <c r="AY137" i="2"/>
  <c r="AU464" i="2"/>
  <c r="BI387" i="2"/>
  <c r="AV281" i="2"/>
  <c r="BI235" i="2"/>
  <c r="BA497" i="2"/>
  <c r="AW448" i="2"/>
  <c r="BL314" i="2"/>
  <c r="AZ208" i="2"/>
  <c r="BN225" i="2"/>
  <c r="AY381" i="2"/>
  <c r="AT225" i="2"/>
  <c r="BJ391" i="2"/>
  <c r="AU130" i="2"/>
  <c r="BC151" i="2"/>
  <c r="BB474" i="2"/>
  <c r="AZ437" i="2"/>
  <c r="BI484" i="2"/>
  <c r="AW471" i="2"/>
  <c r="AT395" i="2"/>
  <c r="AU219" i="2"/>
  <c r="AZ114" i="2"/>
  <c r="BI348" i="2"/>
  <c r="BA256" i="2"/>
  <c r="AV273" i="2"/>
  <c r="BC142" i="2"/>
  <c r="AZ221" i="2"/>
  <c r="BJ209" i="2"/>
  <c r="AT127" i="2"/>
  <c r="AY373" i="2"/>
  <c r="AV487" i="2"/>
  <c r="AT472" i="2"/>
  <c r="BA240" i="2"/>
  <c r="AY427" i="2"/>
  <c r="AW244" i="2"/>
  <c r="AW438" i="2"/>
  <c r="BB341" i="2"/>
  <c r="BJ227" i="2"/>
  <c r="AT346" i="2"/>
  <c r="AZ359" i="2"/>
  <c r="AY260" i="2"/>
  <c r="AT166" i="2"/>
  <c r="BB142" i="2"/>
  <c r="AW436" i="2"/>
  <c r="BB207" i="2"/>
  <c r="BB306" i="2"/>
  <c r="BI332" i="2"/>
  <c r="BJ260" i="2"/>
  <c r="AY400" i="2"/>
  <c r="BK130" i="2"/>
  <c r="AX435" i="2"/>
  <c r="BC145" i="2"/>
  <c r="BB376" i="2"/>
  <c r="AT415" i="2"/>
  <c r="AZ204" i="2"/>
  <c r="BP220" i="2"/>
  <c r="BP116" i="2"/>
  <c r="BA511" i="2"/>
  <c r="BA455" i="2"/>
  <c r="BK153" i="2"/>
  <c r="BP181" i="2"/>
  <c r="AV476" i="2"/>
  <c r="AV521" i="2"/>
  <c r="AV288" i="2"/>
  <c r="AV248" i="2"/>
  <c r="BK214" i="2"/>
  <c r="BA147" i="2"/>
  <c r="BK404" i="2"/>
  <c r="BA171" i="2"/>
  <c r="BK126" i="2"/>
  <c r="AX477" i="2"/>
  <c r="BC472" i="2"/>
  <c r="BC130" i="2"/>
  <c r="AX129" i="2"/>
  <c r="AZ330" i="2"/>
  <c r="AW349" i="2"/>
  <c r="BJ314" i="2"/>
  <c r="BM237" i="2"/>
  <c r="AX193" i="2"/>
  <c r="AZ150" i="2"/>
  <c r="BL129" i="2"/>
  <c r="AX497" i="2"/>
  <c r="AZ233" i="2"/>
  <c r="AU211" i="2"/>
  <c r="AW307" i="2"/>
  <c r="BJ437" i="2"/>
  <c r="BQ425" i="2"/>
  <c r="BC355" i="2"/>
  <c r="AU344" i="2"/>
  <c r="BC185" i="2"/>
  <c r="BM142" i="2"/>
  <c r="AU141" i="2"/>
  <c r="BR360" i="2"/>
  <c r="AZ412" i="2"/>
  <c r="AW446" i="2"/>
  <c r="BO280" i="2"/>
  <c r="BB251" i="2"/>
  <c r="AZ209" i="2"/>
  <c r="AX397" i="2"/>
  <c r="BB373" i="2"/>
  <c r="BJ444" i="2"/>
  <c r="BB338" i="2"/>
  <c r="BB254" i="2"/>
  <c r="BO287" i="2"/>
  <c r="BC117" i="2"/>
  <c r="BJ141" i="2"/>
  <c r="BJ119" i="2"/>
  <c r="AX473" i="2"/>
  <c r="AZ346" i="2"/>
  <c r="BB222" i="2"/>
  <c r="AU160" i="2"/>
  <c r="AZ224" i="2"/>
  <c r="BM247" i="2"/>
  <c r="AU267" i="2"/>
  <c r="AW460" i="2"/>
  <c r="BL347" i="2"/>
  <c r="AW316" i="2"/>
  <c r="BR166" i="2"/>
  <c r="BQ326" i="2"/>
  <c r="AX361" i="2"/>
  <c r="BC127" i="2"/>
  <c r="BC131" i="2"/>
  <c r="BN237" i="2"/>
  <c r="BC118" i="2"/>
  <c r="AX342" i="2"/>
  <c r="AX141" i="2"/>
  <c r="AW126" i="2"/>
  <c r="BB382" i="2"/>
  <c r="AW224" i="2"/>
  <c r="AW188" i="2"/>
  <c r="BQ120" i="2"/>
  <c r="BN305" i="2"/>
  <c r="BI212" i="2"/>
  <c r="BC175" i="2"/>
  <c r="AT368" i="2"/>
  <c r="AX320" i="2"/>
  <c r="AW144" i="2"/>
  <c r="BC157" i="2"/>
  <c r="BB267" i="2"/>
  <c r="BI115" i="2"/>
  <c r="AW492" i="2"/>
  <c r="AT341" i="2"/>
  <c r="AT188" i="2"/>
  <c r="BC425" i="2"/>
  <c r="AT369" i="2"/>
  <c r="AT220" i="2"/>
  <c r="BL359" i="2"/>
  <c r="AX187" i="2"/>
  <c r="AY494" i="2"/>
  <c r="BR200" i="2"/>
  <c r="AY478" i="2"/>
  <c r="BI270" i="2"/>
  <c r="BP301" i="2"/>
  <c r="AU238" i="2"/>
  <c r="AX190" i="2"/>
  <c r="BK201" i="2"/>
  <c r="BK115" i="2"/>
  <c r="BC333" i="2"/>
  <c r="BK480" i="2"/>
  <c r="AW127" i="2"/>
  <c r="BN259" i="2"/>
  <c r="BQ388" i="2"/>
  <c r="BR308" i="2"/>
  <c r="BB225" i="2"/>
  <c r="AU216" i="2"/>
  <c r="AU486" i="2"/>
  <c r="BJ252" i="2"/>
  <c r="AZ136" i="2"/>
  <c r="BA389" i="2"/>
  <c r="AX214" i="2"/>
  <c r="AU148" i="2"/>
  <c r="BA503" i="2"/>
  <c r="AX460" i="2"/>
  <c r="BA187" i="2"/>
  <c r="AY168" i="2"/>
  <c r="BJ243" i="2"/>
  <c r="AY328" i="2"/>
  <c r="AX173" i="2"/>
  <c r="BP487" i="2"/>
  <c r="BL328" i="2"/>
  <c r="BA251" i="2"/>
  <c r="BB217" i="2"/>
  <c r="AU166" i="2"/>
  <c r="BM276" i="2"/>
  <c r="AT261" i="2"/>
  <c r="AW202" i="2"/>
  <c r="AW161" i="2"/>
  <c r="BM359" i="2"/>
  <c r="BM519" i="2"/>
  <c r="AT231" i="2"/>
  <c r="BJ212" i="2"/>
  <c r="AW377" i="2"/>
  <c r="AT449" i="2"/>
  <c r="BA401" i="2"/>
  <c r="BK515" i="2"/>
  <c r="BA485" i="2"/>
  <c r="BK372" i="2"/>
  <c r="BP339" i="2"/>
  <c r="AZ118" i="2"/>
  <c r="AX327" i="2"/>
  <c r="AZ194" i="2"/>
  <c r="AZ168" i="2"/>
  <c r="BO499" i="2"/>
  <c r="AW488" i="2"/>
  <c r="AZ270" i="2"/>
  <c r="BQ155" i="2"/>
  <c r="BC205" i="2"/>
  <c r="BB198" i="2"/>
  <c r="AZ433" i="2"/>
  <c r="BC411" i="2"/>
  <c r="AW363" i="2"/>
  <c r="BJ487" i="2"/>
  <c r="BQ282" i="2"/>
  <c r="BC456" i="2"/>
  <c r="AW215" i="2"/>
  <c r="AX348" i="2"/>
  <c r="AW166" i="2"/>
  <c r="AX301" i="2"/>
  <c r="AY326" i="2"/>
  <c r="AT434" i="2"/>
  <c r="BL517" i="2"/>
  <c r="AW294" i="2"/>
  <c r="BR416" i="2"/>
  <c r="BQ315" i="2"/>
  <c r="BB290" i="2"/>
  <c r="BM154" i="2"/>
  <c r="AT244" i="2"/>
  <c r="AN108" i="2"/>
  <c r="AU182" i="2"/>
  <c r="BJ224" i="2"/>
  <c r="AU265" i="2"/>
  <c r="AY256" i="2"/>
  <c r="AU471" i="2"/>
  <c r="AT253" i="2"/>
  <c r="AZ435" i="2"/>
  <c r="BI438" i="2"/>
  <c r="AU357" i="2"/>
  <c r="AX521" i="2"/>
  <c r="AU389" i="2"/>
  <c r="BA320" i="2"/>
  <c r="AX260" i="2"/>
  <c r="BB413" i="2"/>
  <c r="BC178" i="2"/>
  <c r="BR182" i="2"/>
  <c r="BJ123" i="2"/>
  <c r="AY508" i="2"/>
  <c r="BC181" i="2"/>
  <c r="AX423" i="2"/>
  <c r="AU324" i="2"/>
  <c r="BR151" i="2"/>
  <c r="BJ194" i="2"/>
  <c r="BJ278" i="2"/>
  <c r="AU153" i="2"/>
  <c r="AZ294" i="2"/>
  <c r="BP375" i="2"/>
  <c r="BA220" i="2"/>
  <c r="AX502" i="2"/>
  <c r="BC522" i="2"/>
  <c r="AV510" i="2"/>
  <c r="BN410" i="2"/>
  <c r="BQ346" i="2"/>
  <c r="BQ324" i="2"/>
  <c r="BL309" i="2"/>
  <c r="BP279" i="2"/>
  <c r="AV217" i="2"/>
  <c r="AU123" i="2"/>
  <c r="BC331" i="2"/>
  <c r="BK482" i="2"/>
  <c r="AZ414" i="2"/>
  <c r="AX376" i="2"/>
  <c r="AX196" i="2"/>
  <c r="BK256" i="2"/>
  <c r="BA404" i="2"/>
  <c r="AU279" i="2"/>
  <c r="BO480" i="2"/>
  <c r="AV238" i="2"/>
  <c r="AV226" i="2"/>
  <c r="BA383" i="2"/>
  <c r="BA518" i="2"/>
  <c r="BO305" i="2"/>
  <c r="BB233" i="2"/>
  <c r="AY423" i="2"/>
  <c r="BC426" i="2"/>
  <c r="BL377" i="2"/>
  <c r="AT378" i="2"/>
  <c r="BB350" i="2"/>
  <c r="BN489" i="2"/>
  <c r="AY320" i="2"/>
  <c r="BC254" i="2"/>
  <c r="AV295" i="2"/>
  <c r="AW495" i="2"/>
  <c r="AZ474" i="2"/>
  <c r="BO254" i="2"/>
  <c r="AW187" i="2"/>
  <c r="BJ302" i="2"/>
  <c r="BJ495" i="2"/>
  <c r="BR431" i="2"/>
  <c r="BR358" i="2"/>
  <c r="AZ349" i="2"/>
  <c r="BC169" i="2"/>
  <c r="AX515" i="2"/>
  <c r="AW450" i="2"/>
  <c r="AW122" i="2"/>
  <c r="BC498" i="2"/>
  <c r="AW298" i="2"/>
  <c r="BQ422" i="2"/>
  <c r="AW365" i="2"/>
  <c r="BM495" i="2"/>
  <c r="BQ456" i="2"/>
  <c r="BN483" i="2"/>
  <c r="BI466" i="2"/>
  <c r="AW280" i="2"/>
  <c r="C23" i="3"/>
  <c r="D23" i="3" s="1"/>
  <c r="AL104" i="2"/>
  <c r="BA250" i="2"/>
  <c r="AV471" i="2"/>
  <c r="AV128" i="2"/>
  <c r="BA162" i="2"/>
  <c r="BA501" i="2"/>
  <c r="BP162" i="2"/>
  <c r="BA479" i="2"/>
  <c r="AZ210" i="2"/>
  <c r="BL118" i="2"/>
  <c r="BB145" i="2"/>
  <c r="BA326" i="2"/>
  <c r="BR121" i="2"/>
  <c r="BR260" i="2"/>
  <c r="BC289" i="2"/>
  <c r="AV333" i="2"/>
  <c r="BJ294" i="2"/>
  <c r="BA160" i="2"/>
  <c r="AX164" i="2"/>
  <c r="BC139" i="2"/>
  <c r="AU396" i="2"/>
  <c r="BC230" i="2"/>
  <c r="AW197" i="2"/>
  <c r="AW185" i="2"/>
  <c r="BC199" i="2"/>
  <c r="BO178" i="2"/>
  <c r="BB265" i="2"/>
  <c r="AX167" i="2"/>
  <c r="AY333" i="2"/>
  <c r="BM309" i="2"/>
  <c r="BI326" i="2"/>
  <c r="AY510" i="2"/>
  <c r="BC463" i="2"/>
  <c r="AX377" i="2"/>
  <c r="AW206" i="2"/>
  <c r="AW368" i="2"/>
  <c r="BK225" i="2"/>
  <c r="AZ218" i="2"/>
  <c r="AX504" i="2"/>
  <c r="BR522" i="2"/>
  <c r="BN262" i="2"/>
  <c r="AW433" i="2"/>
  <c r="BC428" i="2"/>
  <c r="BO393" i="2"/>
  <c r="BE101" i="2"/>
  <c r="AV515" i="2"/>
  <c r="AV427" i="2"/>
  <c r="AV407" i="2"/>
  <c r="BA277" i="2"/>
  <c r="AW497" i="2"/>
  <c r="AV234" i="2"/>
  <c r="AW390" i="2"/>
  <c r="AZ177" i="2"/>
  <c r="BA144" i="2"/>
  <c r="AX382" i="2"/>
  <c r="BO316" i="2"/>
  <c r="BC115" i="2"/>
  <c r="BI250" i="2"/>
  <c r="AX140" i="2"/>
  <c r="AV181" i="2"/>
  <c r="AZ175" i="2"/>
  <c r="AU146" i="2"/>
  <c r="BO335" i="2"/>
  <c r="AZ301" i="2"/>
  <c r="BA448" i="2"/>
  <c r="AZ469" i="2"/>
  <c r="BQ161" i="2"/>
  <c r="AT207" i="2"/>
  <c r="AT169" i="2"/>
  <c r="BA172" i="2"/>
  <c r="BA321" i="2"/>
  <c r="AV396" i="2"/>
  <c r="AU391" i="2"/>
  <c r="BA168" i="2"/>
  <c r="AT464" i="2"/>
  <c r="AT123" i="2"/>
  <c r="AZ351" i="2"/>
  <c r="AY440" i="2"/>
  <c r="AU252" i="2"/>
  <c r="AU178" i="2"/>
  <c r="AZ493" i="2"/>
  <c r="AU398" i="2"/>
  <c r="BJ310" i="2"/>
  <c r="BG100" i="2"/>
  <c r="C28" i="3"/>
  <c r="D28" i="3" s="1"/>
  <c r="BF97" i="2"/>
  <c r="BN263" i="2"/>
  <c r="AT263" i="2"/>
  <c r="BI202" i="2"/>
  <c r="AX466" i="2"/>
  <c r="BI310" i="2"/>
  <c r="AT218" i="2"/>
  <c r="BQ397" i="2"/>
  <c r="BB493" i="2"/>
  <c r="AY447" i="2"/>
  <c r="AW406" i="2"/>
  <c r="AT488" i="2"/>
  <c r="BI400" i="2"/>
  <c r="AW503" i="2"/>
  <c r="BB193" i="2"/>
  <c r="BB314" i="2"/>
  <c r="AU404" i="2"/>
  <c r="BI352" i="2"/>
  <c r="BB264" i="2"/>
  <c r="BC510" i="2"/>
  <c r="BN449" i="2"/>
  <c r="AU443" i="2"/>
  <c r="BJ450" i="2"/>
  <c r="AZ454" i="2"/>
  <c r="BJ351" i="2"/>
  <c r="BI421" i="2"/>
  <c r="BC511" i="2"/>
  <c r="AT465" i="2"/>
  <c r="BQ370" i="2"/>
  <c r="AY435" i="2"/>
  <c r="BR387" i="2"/>
  <c r="AY382" i="2"/>
  <c r="AT229" i="2"/>
  <c r="AZ275" i="2"/>
  <c r="BL198" i="2"/>
  <c r="AY383" i="2"/>
  <c r="BN426" i="2"/>
  <c r="AT416" i="2"/>
  <c r="AY353" i="2"/>
  <c r="BK485" i="2"/>
  <c r="BN447" i="2"/>
  <c r="BA445" i="2"/>
  <c r="AY517" i="2"/>
  <c r="AT468" i="2"/>
  <c r="AJ95" i="2"/>
  <c r="BK379" i="2"/>
  <c r="AT501" i="2"/>
  <c r="BC418" i="2"/>
  <c r="AY318" i="2"/>
  <c r="BI226" i="2"/>
  <c r="AW469" i="2"/>
  <c r="BK238" i="2"/>
  <c r="AT224" i="2"/>
  <c r="AY417" i="2"/>
  <c r="BA411" i="2"/>
  <c r="BN340" i="2"/>
  <c r="AY116" i="2"/>
  <c r="AV506" i="2"/>
  <c r="BI476" i="2"/>
  <c r="BA373" i="2"/>
  <c r="AW214" i="2"/>
  <c r="AY118" i="2"/>
  <c r="AZ432" i="2"/>
  <c r="AX274" i="2"/>
  <c r="BL322" i="2"/>
  <c r="AX287" i="2"/>
  <c r="AU492" i="2"/>
  <c r="BQ376" i="2"/>
  <c r="BM361" i="2"/>
  <c r="BL471" i="2"/>
  <c r="AW520" i="2"/>
  <c r="AX486" i="2"/>
  <c r="AZ337" i="2"/>
  <c r="BO291" i="2"/>
  <c r="BL205" i="2"/>
  <c r="BC380" i="2"/>
  <c r="BL339" i="2"/>
  <c r="BO172" i="2"/>
  <c r="BJ394" i="2"/>
  <c r="BJ435" i="2"/>
  <c r="BO151" i="2"/>
  <c r="AW182" i="2"/>
  <c r="AW388" i="2"/>
  <c r="AZ298" i="2"/>
  <c r="AW259" i="2"/>
  <c r="BL438" i="2"/>
  <c r="BO197" i="2"/>
  <c r="AZ371" i="2"/>
  <c r="AV252" i="2"/>
  <c r="BA398" i="2"/>
  <c r="BA136" i="2"/>
  <c r="BK245" i="2"/>
  <c r="BA261" i="2"/>
  <c r="AV194" i="2"/>
  <c r="BP442" i="2"/>
  <c r="BA336" i="2"/>
  <c r="AV425" i="2"/>
  <c r="BA255" i="2"/>
  <c r="AX438" i="2"/>
  <c r="AY246" i="2"/>
  <c r="BL485" i="2"/>
  <c r="BC251" i="2"/>
  <c r="BC223" i="2"/>
  <c r="AX451" i="2"/>
  <c r="BI392" i="2"/>
  <c r="AT367" i="2"/>
  <c r="AY241" i="2"/>
  <c r="AX412" i="2"/>
  <c r="BM481" i="2"/>
  <c r="BL414" i="2"/>
  <c r="AZ180" i="2"/>
  <c r="AT293" i="2"/>
  <c r="AZ463" i="2"/>
  <c r="AZ439" i="2"/>
  <c r="BJ408" i="2"/>
  <c r="BG87" i="2"/>
  <c r="AY511" i="2"/>
  <c r="BM327" i="2"/>
  <c r="BM370" i="2"/>
  <c r="AY141" i="2"/>
  <c r="BR434" i="2"/>
  <c r="BN317" i="2"/>
  <c r="BI138" i="2"/>
  <c r="BC391" i="2"/>
  <c r="BM365" i="2"/>
  <c r="AT354" i="2"/>
  <c r="BM384" i="2"/>
  <c r="BO136" i="2"/>
  <c r="AW205" i="2"/>
  <c r="BR185" i="2"/>
  <c r="AZ214" i="2"/>
  <c r="AU132" i="2"/>
  <c r="BC354" i="2"/>
  <c r="AU274" i="2"/>
  <c r="BM149" i="2"/>
  <c r="BB325" i="2"/>
  <c r="BC200" i="2"/>
  <c r="AX378" i="2"/>
  <c r="AX259" i="2"/>
  <c r="AT360" i="2"/>
  <c r="BN219" i="2"/>
  <c r="BO331" i="2"/>
  <c r="AX194" i="2"/>
  <c r="BC247" i="2"/>
  <c r="BC136" i="2"/>
  <c r="BB268" i="2"/>
  <c r="AT130" i="2"/>
  <c r="AW203" i="2"/>
  <c r="BC172" i="2"/>
  <c r="AW502" i="2"/>
  <c r="AX488" i="2"/>
  <c r="AW456" i="2"/>
  <c r="BJ457" i="2"/>
  <c r="AY114" i="2"/>
  <c r="AX308" i="2"/>
  <c r="BC242" i="2"/>
  <c r="BB435" i="2"/>
  <c r="AX395" i="2"/>
  <c r="BA315" i="2"/>
  <c r="BP495" i="2"/>
  <c r="BA465" i="2"/>
  <c r="AV441" i="2"/>
  <c r="BA232" i="2"/>
  <c r="BK138" i="2"/>
  <c r="AV299" i="2"/>
  <c r="BA222" i="2"/>
  <c r="AV347" i="2"/>
  <c r="BK321" i="2"/>
  <c r="BR508" i="2"/>
  <c r="AW431" i="2"/>
  <c r="BQ261" i="2"/>
  <c r="AU376" i="2"/>
  <c r="AW339" i="2"/>
  <c r="BB128" i="2"/>
  <c r="BR399" i="2"/>
  <c r="BB262" i="2"/>
  <c r="BO133" i="2"/>
  <c r="AW181" i="2"/>
  <c r="BC360" i="2"/>
  <c r="BO488" i="2"/>
  <c r="AX346" i="2"/>
  <c r="BO265" i="2"/>
  <c r="BM238" i="2"/>
  <c r="BM333" i="2"/>
  <c r="BQ300" i="2"/>
  <c r="BC227" i="2"/>
  <c r="BQ192" i="2"/>
  <c r="BM225" i="2"/>
  <c r="BR162" i="2"/>
  <c r="BB498" i="2"/>
  <c r="BQ502" i="2"/>
  <c r="AT425" i="2"/>
  <c r="BI411" i="2"/>
  <c r="AT490" i="2"/>
  <c r="AX427" i="2"/>
  <c r="BB283" i="2"/>
  <c r="AY182" i="2"/>
  <c r="BR183" i="2"/>
  <c r="AW172" i="2"/>
  <c r="BB184" i="2"/>
  <c r="BC124" i="2"/>
  <c r="BM294" i="2"/>
  <c r="BQ186" i="2"/>
  <c r="AW131" i="2"/>
  <c r="BR520" i="2"/>
  <c r="AX374" i="2"/>
  <c r="AW317" i="2"/>
  <c r="AY278" i="2"/>
  <c r="AT232" i="2"/>
  <c r="AY149" i="2"/>
  <c r="BM140" i="2"/>
  <c r="BN267" i="2"/>
  <c r="AY119" i="2"/>
  <c r="AX168" i="2"/>
  <c r="BR346" i="2"/>
  <c r="AY270" i="2"/>
  <c r="BM189" i="2"/>
  <c r="BN161" i="2"/>
  <c r="AY287" i="2"/>
  <c r="AT518" i="2"/>
  <c r="BN468" i="2"/>
  <c r="AX159" i="2"/>
  <c r="BM396" i="2"/>
  <c r="AW118" i="2"/>
  <c r="AY335" i="2"/>
  <c r="BM139" i="2"/>
  <c r="AY115" i="2"/>
  <c r="BC400" i="2"/>
  <c r="BQ383" i="2"/>
  <c r="BB444" i="2"/>
  <c r="AX516" i="2"/>
  <c r="AX389" i="2"/>
  <c r="BQ335" i="2"/>
  <c r="BM259" i="2"/>
  <c r="AW211" i="2"/>
  <c r="AT200" i="2"/>
  <c r="BB195" i="2"/>
  <c r="BC363" i="2"/>
  <c r="AW409" i="2"/>
  <c r="AW476" i="2"/>
  <c r="BR449" i="2"/>
  <c r="BC424" i="2"/>
  <c r="AT303" i="2"/>
  <c r="BL241" i="2"/>
  <c r="BQ164" i="2"/>
  <c r="AT219" i="2"/>
  <c r="BL462" i="2"/>
  <c r="AT520" i="2"/>
  <c r="BR440" i="2"/>
  <c r="BM233" i="2"/>
  <c r="AU179" i="2"/>
  <c r="BL135" i="2"/>
  <c r="AZ519" i="2"/>
  <c r="AT519" i="2"/>
  <c r="AU494" i="2"/>
  <c r="AY356" i="2"/>
  <c r="BA328" i="2"/>
  <c r="AU288" i="2"/>
  <c r="BP190" i="2"/>
  <c r="BQ338" i="2"/>
  <c r="BQ409" i="2"/>
  <c r="AZ407" i="2"/>
  <c r="AW347" i="2"/>
  <c r="AZ207" i="2"/>
  <c r="AT228" i="2"/>
  <c r="BK260" i="2"/>
  <c r="BR145" i="2"/>
  <c r="AX464" i="2"/>
  <c r="BA298" i="2"/>
  <c r="AW179" i="2"/>
  <c r="BB201" i="2"/>
  <c r="BM350" i="2"/>
  <c r="AT448" i="2"/>
  <c r="AX413" i="2"/>
  <c r="BL201" i="2"/>
  <c r="BA495" i="2"/>
  <c r="AT460" i="2"/>
  <c r="BJ210" i="2"/>
  <c r="BB269" i="2"/>
  <c r="BA500" i="2"/>
  <c r="AZ500" i="2"/>
  <c r="AZ476" i="2"/>
  <c r="AX474" i="2"/>
  <c r="BB443" i="2"/>
  <c r="BJ430" i="2"/>
  <c r="BK383" i="2"/>
  <c r="AT315" i="2"/>
  <c r="BM136" i="2"/>
  <c r="AU364" i="2"/>
  <c r="AU333" i="2"/>
  <c r="AT275" i="2"/>
  <c r="AV233" i="2"/>
  <c r="AU260" i="2"/>
  <c r="AX146" i="2"/>
  <c r="BB243" i="2"/>
  <c r="BC514" i="2"/>
  <c r="AV376" i="2"/>
  <c r="AW472" i="2"/>
  <c r="AX403" i="2"/>
  <c r="AX239" i="2"/>
  <c r="AX240" i="2"/>
  <c r="AU201" i="2"/>
  <c r="AZ197" i="2"/>
  <c r="AW422" i="2"/>
  <c r="BA117" i="2"/>
  <c r="BN195" i="2"/>
  <c r="BC462" i="2"/>
  <c r="AY319" i="2"/>
  <c r="BA258" i="2"/>
  <c r="BB300" i="2"/>
  <c r="AY167" i="2"/>
  <c r="Z69" i="2"/>
  <c r="AD71" i="2"/>
  <c r="BF72" i="2"/>
  <c r="AJ66" i="2"/>
  <c r="AC69" i="2"/>
  <c r="AN73" i="2"/>
  <c r="Z84" i="2"/>
  <c r="AB84" i="2"/>
  <c r="Z74" i="2"/>
  <c r="BF40" i="2"/>
  <c r="AN77" i="2"/>
  <c r="Z73" i="2"/>
  <c r="AA82" i="2"/>
  <c r="AD69" i="2"/>
  <c r="AB79" i="2"/>
  <c r="AC74" i="2"/>
  <c r="AJ83" i="2"/>
  <c r="AB83" i="2"/>
  <c r="AA81" i="2"/>
  <c r="AD83" i="2"/>
  <c r="AL73" i="2"/>
  <c r="AC72" i="2"/>
  <c r="AN71" i="2"/>
  <c r="AA69" i="2"/>
  <c r="BF83" i="2"/>
  <c r="AL81" i="2"/>
  <c r="Z83" i="2"/>
  <c r="AM71" i="2"/>
  <c r="AA83" i="2"/>
  <c r="AL76" i="2"/>
  <c r="AC84" i="2"/>
  <c r="AB66" i="2"/>
  <c r="AL84" i="2"/>
  <c r="AA78" i="2"/>
  <c r="AC82" i="2"/>
  <c r="AM70" i="2"/>
  <c r="AM83" i="2"/>
  <c r="AA79" i="2"/>
  <c r="BF81" i="2"/>
  <c r="AM69" i="2"/>
  <c r="AB70" i="2"/>
  <c r="BE75" i="2"/>
  <c r="AM79" i="2"/>
  <c r="AN80" i="2"/>
  <c r="AD70" i="2"/>
  <c r="AK78" i="2"/>
  <c r="AA84" i="2"/>
  <c r="Z72" i="2"/>
  <c r="AN74" i="2"/>
  <c r="AM77" i="2"/>
  <c r="AC78" i="2"/>
  <c r="AK80" i="2"/>
  <c r="AC83" i="2"/>
  <c r="Z71" i="2"/>
  <c r="BD60" i="2"/>
  <c r="AC77" i="2"/>
  <c r="BE66" i="2"/>
  <c r="Z78" i="2"/>
  <c r="AN78" i="2"/>
  <c r="AD79" i="2"/>
  <c r="Z80" i="2"/>
  <c r="AC73" i="2"/>
  <c r="Z76" i="2"/>
  <c r="AD82" i="2"/>
  <c r="AB76" i="2"/>
  <c r="BG81" i="2"/>
  <c r="AA77" i="2"/>
  <c r="AD77" i="2"/>
  <c r="AA76" i="2"/>
  <c r="AD76" i="2"/>
  <c r="AA75" i="2"/>
  <c r="AJ80" i="2"/>
  <c r="AB71" i="2"/>
  <c r="AC75" i="2"/>
  <c r="Z75" i="2"/>
  <c r="AL74" i="2"/>
  <c r="AB77" i="2"/>
  <c r="Z77" i="2"/>
  <c r="AB75" i="2"/>
  <c r="AB74" i="2"/>
  <c r="Z82" i="2"/>
  <c r="AA70" i="2"/>
  <c r="AD81" i="2"/>
  <c r="BG40" i="2"/>
  <c r="BF41" i="2"/>
  <c r="BG61" i="2"/>
  <c r="AK82" i="2"/>
  <c r="BG42" i="2"/>
  <c r="Z70" i="2"/>
  <c r="Z79" i="2"/>
  <c r="AN76" i="2"/>
  <c r="BH76" i="2"/>
  <c r="AB81" i="2"/>
  <c r="AK71" i="2"/>
  <c r="AN79" i="2"/>
  <c r="BG41" i="2"/>
  <c r="AC80" i="2"/>
  <c r="Z81" i="2"/>
  <c r="AA74" i="2"/>
  <c r="AD74" i="2"/>
  <c r="AA73" i="2"/>
  <c r="AM82" i="2"/>
  <c r="AD75" i="2"/>
  <c r="AD78" i="2"/>
  <c r="AB73" i="2"/>
  <c r="AC70" i="2"/>
  <c r="AB72" i="2"/>
  <c r="AB78" i="2"/>
  <c r="BA114" i="2"/>
  <c r="AY161" i="2"/>
  <c r="BI146" i="2"/>
  <c r="AX207" i="2"/>
  <c r="BK230" i="2"/>
  <c r="AU155" i="2"/>
  <c r="AU384" i="2"/>
  <c r="BK218" i="2"/>
  <c r="BA177" i="2"/>
  <c r="BK168" i="2"/>
  <c r="AW227" i="2"/>
  <c r="AW209" i="2"/>
  <c r="AX330" i="2"/>
  <c r="C26" i="3"/>
  <c r="D26" i="3" s="1"/>
  <c r="BI253" i="2"/>
  <c r="BC265" i="2"/>
  <c r="BN196" i="2"/>
  <c r="AT155" i="2"/>
  <c r="BC183" i="2"/>
  <c r="AY322" i="2"/>
  <c r="AT189" i="2"/>
  <c r="AX123" i="2"/>
  <c r="BI134" i="2"/>
  <c r="AX305" i="2"/>
  <c r="AV140" i="2"/>
  <c r="BA330" i="2"/>
  <c r="BA127" i="2"/>
  <c r="BN394" i="2"/>
  <c r="AX244" i="2"/>
  <c r="AY243" i="2"/>
  <c r="BR443" i="2"/>
  <c r="BM117" i="2"/>
  <c r="AM61" i="2"/>
  <c r="BH67" i="2"/>
  <c r="BH66" i="2"/>
  <c r="AC66" i="2"/>
  <c r="BF55" i="2"/>
  <c r="BG67" i="2"/>
  <c r="BG66" i="2"/>
  <c r="Z66" i="2"/>
  <c r="AN67" i="2"/>
  <c r="AN66" i="2"/>
  <c r="AK67" i="2"/>
  <c r="AK66" i="2"/>
  <c r="AD67" i="2"/>
  <c r="AD66" i="2"/>
  <c r="AA66" i="2"/>
  <c r="BE67" i="2"/>
  <c r="AM66" i="2"/>
  <c r="BD67" i="2"/>
  <c r="AL66" i="2"/>
  <c r="AJ61" i="2"/>
  <c r="AB61" i="2"/>
  <c r="BF67" i="2"/>
  <c r="AC61" i="2"/>
  <c r="AC67" i="2"/>
  <c r="Z67" i="2"/>
  <c r="BG3" i="2"/>
  <c r="AK61" i="2"/>
  <c r="AB67" i="2"/>
  <c r="AA67" i="2"/>
  <c r="AL67" i="2"/>
  <c r="AJ67" i="2"/>
  <c r="AM67" i="2"/>
  <c r="BB312" i="2"/>
  <c r="AT216" i="2"/>
  <c r="BK123" i="2"/>
  <c r="AL61" i="2"/>
  <c r="AN61" i="2"/>
  <c r="Z61" i="2"/>
  <c r="AD61" i="2"/>
  <c r="AK60" i="2"/>
  <c r="AA60" i="2"/>
  <c r="AA61" i="2"/>
  <c r="BB289" i="2"/>
  <c r="BB308" i="2"/>
  <c r="AB57" i="2"/>
  <c r="BH55" i="2"/>
  <c r="AL60" i="2"/>
  <c r="AM57" i="2"/>
  <c r="AN57" i="2"/>
  <c r="AN60" i="2"/>
  <c r="AJ57" i="2"/>
  <c r="AJ60" i="2"/>
  <c r="AD57" i="2"/>
  <c r="AD60" i="2"/>
  <c r="AC57" i="2"/>
  <c r="AC60" i="2"/>
  <c r="Z60" i="2"/>
  <c r="AM60" i="2"/>
  <c r="AB60" i="2"/>
  <c r="BK226" i="2"/>
  <c r="AW237" i="2"/>
  <c r="AA57" i="2"/>
  <c r="AL57" i="2"/>
  <c r="Z57" i="2"/>
  <c r="AK57" i="2"/>
  <c r="BD259" i="2"/>
  <c r="BG55" i="2"/>
  <c r="AN504" i="2"/>
  <c r="BD55" i="2"/>
  <c r="BE22" i="2"/>
  <c r="AM55" i="2"/>
  <c r="AN55" i="2"/>
  <c r="Z55" i="2"/>
  <c r="AB55" i="2"/>
  <c r="AL55" i="2"/>
  <c r="BK255" i="2"/>
  <c r="BK496" i="2"/>
  <c r="BK308" i="2"/>
  <c r="BQ252" i="2"/>
  <c r="AK55" i="2"/>
  <c r="AA55" i="2"/>
  <c r="BG9" i="2"/>
  <c r="AD52" i="2"/>
  <c r="AD55" i="2"/>
  <c r="BE52" i="2"/>
  <c r="BE4" i="2"/>
  <c r="AJ55" i="2"/>
  <c r="AC52" i="2"/>
  <c r="AC55" i="2"/>
  <c r="BE2" i="2"/>
  <c r="BE56" i="2"/>
  <c r="BE55" i="2"/>
  <c r="AK2" i="2"/>
  <c r="AB49" i="2"/>
  <c r="BH49" i="2"/>
  <c r="F23" i="3"/>
  <c r="AJ52" i="2"/>
  <c r="Z52" i="2"/>
  <c r="AN49" i="2"/>
  <c r="BR354" i="2"/>
  <c r="AK52" i="2"/>
  <c r="AB52" i="2"/>
  <c r="BG16" i="2"/>
  <c r="BI376" i="2"/>
  <c r="AA52" i="2"/>
  <c r="AN52" i="2"/>
  <c r="AL52" i="2"/>
  <c r="AM50" i="2"/>
  <c r="AM52" i="2"/>
  <c r="AW255" i="2"/>
  <c r="BB285" i="2"/>
  <c r="BN228" i="2"/>
  <c r="BI119" i="2"/>
  <c r="AD50" i="2"/>
  <c r="AD49" i="2"/>
  <c r="AC50" i="2"/>
  <c r="Z50" i="2"/>
  <c r="Z49" i="2"/>
  <c r="AC49" i="2"/>
  <c r="AK48" i="2"/>
  <c r="AK49" i="2"/>
  <c r="AK50" i="2"/>
  <c r="AM49" i="2"/>
  <c r="AA49" i="2"/>
  <c r="AA50" i="2"/>
  <c r="BG14" i="2"/>
  <c r="BG8" i="2"/>
  <c r="BH48" i="2"/>
  <c r="BH50" i="2"/>
  <c r="AL49" i="2"/>
  <c r="AB50" i="2"/>
  <c r="AL50" i="2"/>
  <c r="BE47" i="2"/>
  <c r="BE50" i="2"/>
  <c r="BE49" i="2"/>
  <c r="BF50" i="2"/>
  <c r="AN50" i="2"/>
  <c r="AJ50" i="2"/>
  <c r="AJ49" i="2"/>
  <c r="AZ280" i="2"/>
  <c r="AY332" i="2"/>
  <c r="AB44" i="2"/>
  <c r="AA48" i="2"/>
  <c r="BF47" i="2"/>
  <c r="BF48" i="2"/>
  <c r="AL48" i="2"/>
  <c r="AM44" i="2"/>
  <c r="AN48" i="2"/>
  <c r="AD48" i="2"/>
  <c r="AJ44" i="2"/>
  <c r="BE7" i="2"/>
  <c r="AJ48" i="2"/>
  <c r="BG5" i="2"/>
  <c r="AC48" i="2"/>
  <c r="Z48" i="2"/>
  <c r="BE48" i="2"/>
  <c r="AL3" i="2"/>
  <c r="AM48" i="2"/>
  <c r="AK44" i="2"/>
  <c r="AB48" i="2"/>
  <c r="BB311" i="2"/>
  <c r="AA44" i="2"/>
  <c r="AL44" i="2"/>
  <c r="AN44" i="2"/>
  <c r="AD44" i="2"/>
  <c r="AC44" i="2"/>
  <c r="Z44" i="2"/>
  <c r="AK40" i="2"/>
  <c r="AJ2" i="2"/>
  <c r="AB41" i="2"/>
  <c r="AA40" i="2"/>
  <c r="AL40" i="2"/>
  <c r="AN41" i="2"/>
  <c r="AN40" i="2"/>
  <c r="AM41" i="2"/>
  <c r="AD40" i="2"/>
  <c r="AJ40" i="2"/>
  <c r="BI395" i="2"/>
  <c r="AC40" i="2"/>
  <c r="AM40" i="2"/>
  <c r="Z40" i="2"/>
  <c r="AB40" i="2"/>
  <c r="BN416" i="2"/>
  <c r="BI385" i="2"/>
  <c r="AU436" i="2"/>
  <c r="AC41" i="2"/>
  <c r="Z41" i="2"/>
  <c r="AK39" i="2"/>
  <c r="AD41" i="2"/>
  <c r="AA41" i="2"/>
  <c r="F29" i="3"/>
  <c r="BD45" i="2"/>
  <c r="AL41" i="2"/>
  <c r="AK41" i="2"/>
  <c r="AB39" i="2"/>
  <c r="AJ41" i="2"/>
  <c r="AU303" i="2"/>
  <c r="AT157" i="2"/>
  <c r="AJ37" i="2"/>
  <c r="AC37" i="2"/>
  <c r="AC39" i="2"/>
  <c r="AM12" i="2"/>
  <c r="AN39" i="2"/>
  <c r="Z39" i="2"/>
  <c r="AD39" i="2"/>
  <c r="AK9" i="2"/>
  <c r="AA39" i="2"/>
  <c r="AL39" i="2"/>
  <c r="AJ39" i="2"/>
  <c r="AM37" i="2"/>
  <c r="AM39" i="2"/>
  <c r="AN34" i="2"/>
  <c r="AD34" i="2"/>
  <c r="AD37" i="2"/>
  <c r="BG36" i="2"/>
  <c r="BG37" i="2"/>
  <c r="Z37" i="2"/>
  <c r="BE8" i="2"/>
  <c r="AB34" i="2"/>
  <c r="BE9" i="2"/>
  <c r="BE46" i="2"/>
  <c r="AK20" i="2"/>
  <c r="AK37" i="2"/>
  <c r="AA37" i="2"/>
  <c r="AB37" i="2"/>
  <c r="AL37" i="2"/>
  <c r="BH37" i="2"/>
  <c r="AN37" i="2"/>
  <c r="AK12" i="2"/>
  <c r="AK4" i="2"/>
  <c r="BF33" i="2"/>
  <c r="BF34" i="2"/>
  <c r="AJ33" i="2"/>
  <c r="AC34" i="2"/>
  <c r="AJ34" i="2"/>
  <c r="F25" i="3"/>
  <c r="Z34" i="2"/>
  <c r="BD34" i="2"/>
  <c r="AK34" i="2"/>
  <c r="AA34" i="2"/>
  <c r="AL34" i="2"/>
  <c r="BH34" i="2"/>
  <c r="AM33" i="2"/>
  <c r="BB223" i="2"/>
  <c r="AM34" i="2"/>
  <c r="BB361" i="2"/>
  <c r="BM418" i="2"/>
  <c r="AX212" i="2"/>
  <c r="AW241" i="2"/>
  <c r="BL136" i="2"/>
  <c r="BI357" i="2"/>
  <c r="AW423" i="2"/>
  <c r="AK30" i="2"/>
  <c r="AK33" i="2"/>
  <c r="AA30" i="2"/>
  <c r="AA33" i="2"/>
  <c r="AL30" i="2"/>
  <c r="AL33" i="2"/>
  <c r="BD27" i="2"/>
  <c r="AN30" i="2"/>
  <c r="AN33" i="2"/>
  <c r="AC33" i="2"/>
  <c r="AD33" i="2"/>
  <c r="Z33" i="2"/>
  <c r="BD33" i="2"/>
  <c r="AB30" i="2"/>
  <c r="AB33" i="2"/>
  <c r="BI391" i="2"/>
  <c r="BC445" i="2"/>
  <c r="AU387" i="2"/>
  <c r="AZ451" i="2"/>
  <c r="AT262" i="2"/>
  <c r="BL276" i="2"/>
  <c r="AX439" i="2"/>
  <c r="BC128" i="2"/>
  <c r="AZ367" i="2"/>
  <c r="AT352" i="2"/>
  <c r="BA280" i="2"/>
  <c r="BA512" i="2"/>
  <c r="BA132" i="2"/>
  <c r="AV493" i="2"/>
  <c r="BK464" i="2"/>
  <c r="AV365" i="2"/>
  <c r="AV175" i="2"/>
  <c r="BA149" i="2"/>
  <c r="AV224" i="2"/>
  <c r="BP432" i="2"/>
  <c r="AV161" i="2"/>
  <c r="BK334" i="2"/>
  <c r="AV195" i="2"/>
  <c r="BK241" i="2"/>
  <c r="BP253" i="2"/>
  <c r="AV190" i="2"/>
  <c r="AV137" i="2"/>
  <c r="AV202" i="2"/>
  <c r="AX262" i="2"/>
  <c r="BQ318" i="2"/>
  <c r="BB152" i="2"/>
  <c r="AX294" i="2"/>
  <c r="BB305" i="2"/>
  <c r="AX226" i="2"/>
  <c r="BC509" i="2"/>
  <c r="AZ362" i="2"/>
  <c r="BJ206" i="2"/>
  <c r="AZ269" i="2"/>
  <c r="AX404" i="2"/>
  <c r="AT430" i="2"/>
  <c r="BN378" i="2"/>
  <c r="AK14" i="2"/>
  <c r="AM29" i="2"/>
  <c r="AD30" i="2"/>
  <c r="AJ30" i="2"/>
  <c r="AC30" i="2"/>
  <c r="Z30" i="2"/>
  <c r="BG4" i="2"/>
  <c r="AK29" i="2"/>
  <c r="AM30" i="2"/>
  <c r="BG13" i="2"/>
  <c r="AN29" i="2"/>
  <c r="AD29" i="2"/>
  <c r="AB27" i="2"/>
  <c r="AJ27" i="2"/>
  <c r="AJ29" i="2"/>
  <c r="AC29" i="2"/>
  <c r="Z29" i="2"/>
  <c r="AZ491" i="2"/>
  <c r="AL29" i="2"/>
  <c r="AA29" i="2"/>
  <c r="AB29" i="2"/>
  <c r="BC482" i="2"/>
  <c r="AV337" i="2"/>
  <c r="AV513" i="2"/>
  <c r="BK433" i="2"/>
  <c r="BP247" i="2"/>
  <c r="AV122" i="2"/>
  <c r="BK288" i="2"/>
  <c r="BK281" i="2"/>
  <c r="AV212" i="2"/>
  <c r="AV399" i="2"/>
  <c r="AV436" i="2"/>
  <c r="BR181" i="2"/>
  <c r="BR486" i="2"/>
  <c r="BC304" i="2"/>
  <c r="AX353" i="2"/>
  <c r="AX316" i="2"/>
  <c r="AT296" i="2"/>
  <c r="BI439" i="2"/>
  <c r="BJ308" i="2"/>
  <c r="BM424" i="2"/>
  <c r="BQ431" i="2"/>
  <c r="BC448" i="2"/>
  <c r="BL219" i="2"/>
  <c r="AU495" i="2"/>
  <c r="AK18" i="2"/>
  <c r="BF3" i="2"/>
  <c r="AK26" i="2"/>
  <c r="BF26" i="2"/>
  <c r="BF27" i="2"/>
  <c r="AL27" i="2"/>
  <c r="AA27" i="2"/>
  <c r="BG10" i="2"/>
  <c r="BE17" i="2"/>
  <c r="BA431" i="2"/>
  <c r="BE5" i="2"/>
  <c r="AN27" i="2"/>
  <c r="AM26" i="2"/>
  <c r="AD27" i="2"/>
  <c r="BG19" i="2"/>
  <c r="AW357" i="2"/>
  <c r="AK27" i="2"/>
  <c r="AC27" i="2"/>
  <c r="BE27" i="2"/>
  <c r="Z27" i="2"/>
  <c r="BE10" i="2"/>
  <c r="BE18" i="2"/>
  <c r="AM27" i="2"/>
  <c r="BA235" i="2"/>
  <c r="BC449" i="2"/>
  <c r="AT470" i="2"/>
  <c r="AU382" i="2"/>
  <c r="AU458" i="2"/>
  <c r="AX434" i="2"/>
  <c r="AM9" i="2"/>
  <c r="BG38" i="2"/>
  <c r="AL26" i="2"/>
  <c r="AA26" i="2"/>
  <c r="BG6" i="2"/>
  <c r="AC12" i="2"/>
  <c r="AN26" i="2"/>
  <c r="BD26" i="2"/>
  <c r="AJ23" i="2"/>
  <c r="AJ26" i="2"/>
  <c r="AD26" i="2"/>
  <c r="BE65" i="2"/>
  <c r="AC26" i="2"/>
  <c r="BG11" i="2"/>
  <c r="BE14" i="2"/>
  <c r="AB23" i="2"/>
  <c r="BH25" i="2"/>
  <c r="BH26" i="2"/>
  <c r="Z26" i="2"/>
  <c r="AB26" i="2"/>
  <c r="AU434" i="2"/>
  <c r="BM254" i="2"/>
  <c r="BA380" i="2"/>
  <c r="AV507" i="2"/>
  <c r="BA355" i="2"/>
  <c r="AV186" i="2"/>
  <c r="AV176" i="2"/>
  <c r="BA120" i="2"/>
  <c r="BA189" i="2"/>
  <c r="AV142" i="2"/>
  <c r="BK324" i="2"/>
  <c r="AW437" i="2"/>
  <c r="AK68" i="2"/>
  <c r="AZ455" i="2"/>
  <c r="AW420" i="2"/>
  <c r="AU487" i="2"/>
  <c r="AM23" i="2"/>
  <c r="BC290" i="2"/>
  <c r="AW362" i="2"/>
  <c r="AY306" i="2"/>
  <c r="BR477" i="2"/>
  <c r="BL344" i="2"/>
  <c r="AT266" i="2"/>
  <c r="AY475" i="2"/>
  <c r="BL280" i="2"/>
  <c r="BC478" i="2"/>
  <c r="BK504" i="2"/>
  <c r="BQ433" i="2"/>
  <c r="AU449" i="2"/>
  <c r="BA279" i="2"/>
  <c r="BQ408" i="2"/>
  <c r="BL503" i="2"/>
  <c r="AX508" i="2"/>
  <c r="BR341" i="2"/>
  <c r="AW370" i="2"/>
  <c r="AT404" i="2"/>
  <c r="BB499" i="2"/>
  <c r="AW462" i="2"/>
  <c r="AT399" i="2"/>
  <c r="AW358" i="2"/>
  <c r="AN23" i="2"/>
  <c r="AK10" i="2"/>
  <c r="AK7" i="2"/>
  <c r="AY502" i="2"/>
  <c r="AA10" i="2"/>
  <c r="AC23" i="2"/>
  <c r="BG17" i="2"/>
  <c r="AD23" i="2"/>
  <c r="AM15" i="2"/>
  <c r="BK365" i="2"/>
  <c r="AT469" i="2"/>
  <c r="Z23" i="2"/>
  <c r="AK28" i="2"/>
  <c r="AK63" i="2"/>
  <c r="AK23" i="2"/>
  <c r="AK32" i="2"/>
  <c r="BG18" i="2"/>
  <c r="BG7" i="2"/>
  <c r="AW442" i="2"/>
  <c r="AL23" i="2"/>
  <c r="BE68" i="2"/>
  <c r="AK15" i="2"/>
  <c r="BD56" i="2"/>
  <c r="AY370" i="2"/>
  <c r="AA23" i="2"/>
  <c r="AM6" i="2"/>
  <c r="AN4" i="2"/>
  <c r="BE11" i="2"/>
  <c r="BB491" i="2"/>
  <c r="BA395" i="2"/>
  <c r="AK8" i="2"/>
  <c r="BN420" i="2"/>
  <c r="AB43" i="2"/>
  <c r="AK62" i="2"/>
  <c r="BG56" i="2"/>
  <c r="BD501" i="2"/>
  <c r="AJ501" i="2"/>
  <c r="AL248" i="2"/>
  <c r="BF248" i="2"/>
  <c r="AL405" i="2"/>
  <c r="BF405" i="2"/>
  <c r="BF171" i="2"/>
  <c r="AL171" i="2"/>
  <c r="AN51" i="2"/>
  <c r="AL476" i="2"/>
  <c r="BF476" i="2"/>
  <c r="BH325" i="2"/>
  <c r="AN325" i="2"/>
  <c r="BD335" i="2"/>
  <c r="AJ335" i="2"/>
  <c r="BH321" i="2"/>
  <c r="AN321" i="2"/>
  <c r="AM207" i="2"/>
  <c r="BG207" i="2"/>
  <c r="BD218" i="2"/>
  <c r="AJ218" i="2"/>
  <c r="AL141" i="2"/>
  <c r="BF141" i="2"/>
  <c r="AD58" i="2"/>
  <c r="BE419" i="2"/>
  <c r="AK419" i="2"/>
  <c r="BF202" i="2"/>
  <c r="AL202" i="2"/>
  <c r="BH4" i="2"/>
  <c r="F26" i="3"/>
  <c r="AZ438" i="2"/>
  <c r="BB501" i="2"/>
  <c r="AM10" i="2"/>
  <c r="AN378" i="2"/>
  <c r="BH378" i="2"/>
  <c r="BH407" i="2"/>
  <c r="AN407" i="2"/>
  <c r="AK409" i="2"/>
  <c r="BE409" i="2"/>
  <c r="Z17" i="2"/>
  <c r="AN480" i="2"/>
  <c r="BH480" i="2"/>
  <c r="BD306" i="2"/>
  <c r="AJ306" i="2"/>
  <c r="AK245" i="2"/>
  <c r="BE245" i="2"/>
  <c r="AA31" i="2"/>
  <c r="Z68" i="2"/>
  <c r="BD390" i="2"/>
  <c r="AJ390" i="2"/>
  <c r="AN413" i="2"/>
  <c r="BH413" i="2"/>
  <c r="BH106" i="2"/>
  <c r="AN106" i="2"/>
  <c r="AM11" i="2"/>
  <c r="BD448" i="2"/>
  <c r="AJ448" i="2"/>
  <c r="AK344" i="2"/>
  <c r="BE344" i="2"/>
  <c r="AM58" i="2"/>
  <c r="AK446" i="2"/>
  <c r="BE446" i="2"/>
  <c r="AM233" i="2"/>
  <c r="BG233" i="2"/>
  <c r="AK374" i="2"/>
  <c r="BE374" i="2"/>
  <c r="AJ289" i="2"/>
  <c r="BD289" i="2"/>
  <c r="BH88" i="2"/>
  <c r="AN88" i="2"/>
  <c r="BE135" i="2"/>
  <c r="AK135" i="2"/>
  <c r="AB18" i="2"/>
  <c r="BF521" i="2"/>
  <c r="AL521" i="2"/>
  <c r="BE384" i="2"/>
  <c r="AK384" i="2"/>
  <c r="BH229" i="2"/>
  <c r="AN229" i="2"/>
  <c r="AL129" i="2"/>
  <c r="BF129" i="2"/>
  <c r="BF90" i="2"/>
  <c r="AL90" i="2"/>
  <c r="BD86" i="2"/>
  <c r="AJ86" i="2"/>
  <c r="BH405" i="2"/>
  <c r="AN405" i="2"/>
  <c r="AL460" i="2"/>
  <c r="BF460" i="2"/>
  <c r="BD440" i="2"/>
  <c r="AJ440" i="2"/>
  <c r="BF389" i="2"/>
  <c r="AL389" i="2"/>
  <c r="AJ89" i="2"/>
  <c r="BD89" i="2"/>
  <c r="AD19" i="2"/>
  <c r="F28" i="3"/>
  <c r="BE54" i="2"/>
  <c r="AV502" i="2"/>
  <c r="C24" i="3"/>
  <c r="D24" i="3" s="1"/>
  <c r="BF414" i="2"/>
  <c r="AL414" i="2"/>
  <c r="AN118" i="2"/>
  <c r="BH118" i="2"/>
  <c r="AD53" i="2"/>
  <c r="BH28" i="2"/>
  <c r="BQ481" i="2"/>
  <c r="AY474" i="2"/>
  <c r="AK16" i="2"/>
  <c r="BR464" i="2"/>
  <c r="BE433" i="2"/>
  <c r="AK433" i="2"/>
  <c r="BG350" i="2"/>
  <c r="AM350" i="2"/>
  <c r="AL359" i="2"/>
  <c r="BF359" i="2"/>
  <c r="AN194" i="2"/>
  <c r="BH194" i="2"/>
  <c r="AB19" i="2"/>
  <c r="AD10" i="2"/>
  <c r="AB3" i="2"/>
  <c r="AD11" i="2"/>
  <c r="AM3" i="2"/>
  <c r="Z10" i="2"/>
  <c r="AB11" i="2"/>
  <c r="AJ58" i="2"/>
  <c r="Z14" i="2"/>
  <c r="BD46" i="2"/>
  <c r="AM4" i="2"/>
  <c r="AC18" i="2"/>
  <c r="AL502" i="2"/>
  <c r="BF502" i="2"/>
  <c r="BH453" i="2"/>
  <c r="AN453" i="2"/>
  <c r="BE429" i="2"/>
  <c r="AK429" i="2"/>
  <c r="AN421" i="2"/>
  <c r="BH421" i="2"/>
  <c r="BE443" i="2"/>
  <c r="AK443" i="2"/>
  <c r="BG382" i="2"/>
  <c r="AM382" i="2"/>
  <c r="AJ275" i="2"/>
  <c r="BD275" i="2"/>
  <c r="BD319" i="2"/>
  <c r="AJ319" i="2"/>
  <c r="BF224" i="2"/>
  <c r="AL224" i="2"/>
  <c r="BH221" i="2"/>
  <c r="AN221" i="2"/>
  <c r="AL233" i="2"/>
  <c r="BF233" i="2"/>
  <c r="BG216" i="2"/>
  <c r="AM216" i="2"/>
  <c r="AK235" i="2"/>
  <c r="BE235" i="2"/>
  <c r="AD13" i="2"/>
  <c r="AN122" i="2"/>
  <c r="BH122" i="2"/>
  <c r="AC7" i="2"/>
  <c r="AJ71" i="2"/>
  <c r="BD71" i="2"/>
  <c r="AK146" i="2"/>
  <c r="BE146" i="2"/>
  <c r="BF93" i="2"/>
  <c r="AL93" i="2"/>
  <c r="AA18" i="2"/>
  <c r="AB32" i="2"/>
  <c r="AL2" i="2"/>
  <c r="BF25" i="2"/>
  <c r="AM18" i="2"/>
  <c r="AD20" i="2"/>
  <c r="AK17" i="2"/>
  <c r="Z12" i="2"/>
  <c r="BF2" i="2"/>
  <c r="BE473" i="2"/>
  <c r="AK473" i="2"/>
  <c r="BF417" i="2"/>
  <c r="AL417" i="2"/>
  <c r="BD465" i="2"/>
  <c r="AJ465" i="2"/>
  <c r="BG473" i="2"/>
  <c r="AM473" i="2"/>
  <c r="AJ353" i="2"/>
  <c r="BD353" i="2"/>
  <c r="AJ370" i="2"/>
  <c r="BD370" i="2"/>
  <c r="AK362" i="2"/>
  <c r="BE362" i="2"/>
  <c r="AN236" i="2"/>
  <c r="BH236" i="2"/>
  <c r="BE299" i="2"/>
  <c r="AK299" i="2"/>
  <c r="AK253" i="2"/>
  <c r="BE253" i="2"/>
  <c r="BG243" i="2"/>
  <c r="AM243" i="2"/>
  <c r="BG240" i="2"/>
  <c r="AM240" i="2"/>
  <c r="AN192" i="2"/>
  <c r="BH192" i="2"/>
  <c r="BD216" i="2"/>
  <c r="AJ216" i="2"/>
  <c r="AK155" i="2"/>
  <c r="BE155" i="2"/>
  <c r="BH157" i="2"/>
  <c r="AN157" i="2"/>
  <c r="BD179" i="2"/>
  <c r="AJ179" i="2"/>
  <c r="AM122" i="2"/>
  <c r="BG122" i="2"/>
  <c r="AB2" i="2"/>
  <c r="AB13" i="2"/>
  <c r="AD5" i="2"/>
  <c r="AD25" i="2"/>
  <c r="AD46" i="2"/>
  <c r="AC21" i="2"/>
  <c r="BE43" i="2"/>
  <c r="AC8" i="2"/>
  <c r="AA11" i="2"/>
  <c r="AC15" i="2"/>
  <c r="BD520" i="2"/>
  <c r="AJ520" i="2"/>
  <c r="AJ470" i="2"/>
  <c r="BD470" i="2"/>
  <c r="AM390" i="2"/>
  <c r="BG390" i="2"/>
  <c r="AK491" i="2"/>
  <c r="BE491" i="2"/>
  <c r="AM452" i="2"/>
  <c r="BG452" i="2"/>
  <c r="BG361" i="2"/>
  <c r="AM361" i="2"/>
  <c r="AL330" i="2"/>
  <c r="BF330" i="2"/>
  <c r="AK382" i="2"/>
  <c r="BE382" i="2"/>
  <c r="BD214" i="2"/>
  <c r="AJ214" i="2"/>
  <c r="AK263" i="2"/>
  <c r="BE263" i="2"/>
  <c r="BE266" i="2"/>
  <c r="AK266" i="2"/>
  <c r="BE221" i="2"/>
  <c r="AK221" i="2"/>
  <c r="BG184" i="2"/>
  <c r="AM184" i="2"/>
  <c r="BF196" i="2"/>
  <c r="AL196" i="2"/>
  <c r="AD16" i="2"/>
  <c r="BD140" i="2"/>
  <c r="AJ140" i="2"/>
  <c r="AJ77" i="2"/>
  <c r="BD77" i="2"/>
  <c r="BG152" i="2"/>
  <c r="AM152" i="2"/>
  <c r="Z3" i="2"/>
  <c r="AB4" i="2"/>
  <c r="AJ123" i="2"/>
  <c r="BD123" i="2"/>
  <c r="AL144" i="2"/>
  <c r="BF144" i="2"/>
  <c r="AM16" i="2"/>
  <c r="AD6" i="2"/>
  <c r="AD8" i="2"/>
  <c r="BG20" i="2"/>
  <c r="Z16" i="2"/>
  <c r="AC5" i="2"/>
  <c r="AA8" i="2"/>
  <c r="AM490" i="2"/>
  <c r="BG490" i="2"/>
  <c r="AN488" i="2"/>
  <c r="BH488" i="2"/>
  <c r="BE434" i="2"/>
  <c r="AK434" i="2"/>
  <c r="BH374" i="2"/>
  <c r="AN374" i="2"/>
  <c r="BE256" i="2"/>
  <c r="AK256" i="2"/>
  <c r="AK270" i="2"/>
  <c r="BE270" i="2"/>
  <c r="AJ285" i="2"/>
  <c r="BD285" i="2"/>
  <c r="BF277" i="2"/>
  <c r="AL277" i="2"/>
  <c r="BG294" i="2"/>
  <c r="AM294" i="2"/>
  <c r="AJ215" i="2"/>
  <c r="BD215" i="2"/>
  <c r="BD234" i="2"/>
  <c r="AJ234" i="2"/>
  <c r="BG191" i="2"/>
  <c r="AM191" i="2"/>
  <c r="AK168" i="2"/>
  <c r="BE168" i="2"/>
  <c r="AL221" i="2"/>
  <c r="BF221" i="2"/>
  <c r="AJ207" i="2"/>
  <c r="BD207" i="2"/>
  <c r="BD176" i="2"/>
  <c r="AJ176" i="2"/>
  <c r="AC6" i="2"/>
  <c r="BH178" i="2"/>
  <c r="AN178" i="2"/>
  <c r="AB9" i="2"/>
  <c r="Z9" i="2"/>
  <c r="Z19" i="2"/>
  <c r="AD17" i="2"/>
  <c r="AD2" i="2"/>
  <c r="AK6" i="2"/>
  <c r="AB12" i="2"/>
  <c r="AM20" i="2"/>
  <c r="AK31" i="2"/>
  <c r="BM507" i="2"/>
  <c r="AA2" i="2"/>
  <c r="AA15" i="2"/>
  <c r="BH497" i="2"/>
  <c r="AN497" i="2"/>
  <c r="AL518" i="2"/>
  <c r="BF518" i="2"/>
  <c r="AJ432" i="2"/>
  <c r="BD432" i="2"/>
  <c r="BG464" i="2"/>
  <c r="AM464" i="2"/>
  <c r="BD427" i="2"/>
  <c r="AJ427" i="2"/>
  <c r="BE387" i="2"/>
  <c r="AK387" i="2"/>
  <c r="BG293" i="2"/>
  <c r="AM293" i="2"/>
  <c r="BG311" i="2"/>
  <c r="AM311" i="2"/>
  <c r="AN320" i="2"/>
  <c r="BH320" i="2"/>
  <c r="AJ300" i="2"/>
  <c r="BD300" i="2"/>
  <c r="AL298" i="2"/>
  <c r="BF298" i="2"/>
  <c r="AK228" i="2"/>
  <c r="BE228" i="2"/>
  <c r="BD245" i="2"/>
  <c r="AJ245" i="2"/>
  <c r="AK201" i="2"/>
  <c r="BE201" i="2"/>
  <c r="BF213" i="2"/>
  <c r="AL213" i="2"/>
  <c r="AJ232" i="2"/>
  <c r="BD232" i="2"/>
  <c r="BE234" i="2"/>
  <c r="AK234" i="2"/>
  <c r="BG227" i="2"/>
  <c r="AM227" i="2"/>
  <c r="AL136" i="2"/>
  <c r="BF136" i="2"/>
  <c r="AL87" i="2"/>
  <c r="BF87" i="2"/>
  <c r="BD118" i="2"/>
  <c r="AJ118" i="2"/>
  <c r="AJ152" i="2"/>
  <c r="BD152" i="2"/>
  <c r="BD116" i="2"/>
  <c r="AJ116" i="2"/>
  <c r="BH112" i="2"/>
  <c r="AN112" i="2"/>
  <c r="AB6" i="2"/>
  <c r="AL25" i="2"/>
  <c r="AB17" i="2"/>
  <c r="Z11" i="2"/>
  <c r="AJ36" i="2"/>
  <c r="AB16" i="2"/>
  <c r="Z8" i="2"/>
  <c r="AB53" i="2"/>
  <c r="AJ47" i="2"/>
  <c r="BG63" i="2"/>
  <c r="AC9" i="2"/>
  <c r="BH516" i="2"/>
  <c r="AN516" i="2"/>
  <c r="BF497" i="2"/>
  <c r="AL497" i="2"/>
  <c r="AL425" i="2"/>
  <c r="BF425" i="2"/>
  <c r="BH509" i="2"/>
  <c r="AN509" i="2"/>
  <c r="BG378" i="2"/>
  <c r="AM378" i="2"/>
  <c r="AK323" i="2"/>
  <c r="BE323" i="2"/>
  <c r="BH380" i="2"/>
  <c r="AN380" i="2"/>
  <c r="BE343" i="2"/>
  <c r="AK343" i="2"/>
  <c r="BD255" i="2"/>
  <c r="AJ255" i="2"/>
  <c r="BH274" i="2"/>
  <c r="AN274" i="2"/>
  <c r="BH239" i="2"/>
  <c r="AN239" i="2"/>
  <c r="AM312" i="2"/>
  <c r="BG312" i="2"/>
  <c r="AN287" i="2"/>
  <c r="BH287" i="2"/>
  <c r="BH272" i="2"/>
  <c r="AN272" i="2"/>
  <c r="AN261" i="2"/>
  <c r="BH261" i="2"/>
  <c r="BH242" i="2"/>
  <c r="AN242" i="2"/>
  <c r="AM213" i="2"/>
  <c r="BG213" i="2"/>
  <c r="AM147" i="2"/>
  <c r="BG147" i="2"/>
  <c r="BE139" i="2"/>
  <c r="AK139" i="2"/>
  <c r="AC16" i="2"/>
  <c r="AA3" i="2"/>
  <c r="AK83" i="2"/>
  <c r="BE83" i="2"/>
  <c r="BE137" i="2"/>
  <c r="AK137" i="2"/>
  <c r="AK166" i="2"/>
  <c r="BE166" i="2"/>
  <c r="AM8" i="2"/>
  <c r="AB15" i="2"/>
  <c r="AD7" i="2"/>
  <c r="Z6" i="2"/>
  <c r="Z24" i="2"/>
  <c r="AM19" i="2"/>
  <c r="AN42" i="2"/>
  <c r="AB14" i="2"/>
  <c r="AK11" i="2"/>
  <c r="BQ497" i="2"/>
  <c r="AY500" i="2"/>
  <c r="AX443" i="2"/>
  <c r="AA9" i="2"/>
  <c r="AA19" i="2"/>
  <c r="BH510" i="2"/>
  <c r="AN510" i="2"/>
  <c r="AJ502" i="2"/>
  <c r="BD502" i="2"/>
  <c r="BE460" i="2"/>
  <c r="AK460" i="2"/>
  <c r="BG432" i="2"/>
  <c r="AM432" i="2"/>
  <c r="BF392" i="2"/>
  <c r="AL392" i="2"/>
  <c r="AM437" i="2"/>
  <c r="BG437" i="2"/>
  <c r="BF457" i="2"/>
  <c r="AL457" i="2"/>
  <c r="AM475" i="2"/>
  <c r="BG475" i="2"/>
  <c r="AN478" i="2"/>
  <c r="BH478" i="2"/>
  <c r="BE375" i="2"/>
  <c r="AK375" i="2"/>
  <c r="BF429" i="2"/>
  <c r="AL429" i="2"/>
  <c r="AM342" i="2"/>
  <c r="BG342" i="2"/>
  <c r="BG355" i="2"/>
  <c r="AM355" i="2"/>
  <c r="AM283" i="2"/>
  <c r="BG283" i="2"/>
  <c r="BG251" i="2"/>
  <c r="AM251" i="2"/>
  <c r="BH322" i="2"/>
  <c r="AN322" i="2"/>
  <c r="AK249" i="2"/>
  <c r="BE249" i="2"/>
  <c r="AJ189" i="2"/>
  <c r="BD189" i="2"/>
  <c r="BH160" i="2"/>
  <c r="AN160" i="2"/>
  <c r="AK207" i="2"/>
  <c r="BE207" i="2"/>
  <c r="AA12" i="2"/>
  <c r="Z20" i="2"/>
  <c r="AL78" i="2"/>
  <c r="BF78" i="2"/>
  <c r="BH132" i="2"/>
  <c r="AN132" i="2"/>
  <c r="BF156" i="2"/>
  <c r="AL156" i="2"/>
  <c r="AK19" i="2"/>
  <c r="AM5" i="2"/>
  <c r="AK5" i="2"/>
  <c r="AC22" i="2"/>
  <c r="AB5" i="2"/>
  <c r="BK479" i="2"/>
  <c r="BA469" i="2"/>
  <c r="AA22" i="2"/>
  <c r="BC431" i="2"/>
  <c r="AA6" i="2"/>
  <c r="AC10" i="2"/>
  <c r="AK13" i="2"/>
  <c r="AC19" i="2"/>
  <c r="AJ511" i="2"/>
  <c r="BD511" i="2"/>
  <c r="AN456" i="2"/>
  <c r="BH456" i="2"/>
  <c r="BH372" i="2"/>
  <c r="AN372" i="2"/>
  <c r="BH422" i="2"/>
  <c r="AN422" i="2"/>
  <c r="BG316" i="2"/>
  <c r="AM316" i="2"/>
  <c r="BF326" i="2"/>
  <c r="AL326" i="2"/>
  <c r="BD302" i="2"/>
  <c r="AJ302" i="2"/>
  <c r="BE281" i="2"/>
  <c r="AK281" i="2"/>
  <c r="BH195" i="2"/>
  <c r="AN195" i="2"/>
  <c r="AL187" i="2"/>
  <c r="BF187" i="2"/>
  <c r="AJ149" i="2"/>
  <c r="BD149" i="2"/>
  <c r="AK130" i="2"/>
  <c r="BE130" i="2"/>
  <c r="AJ173" i="2"/>
  <c r="BD173" i="2"/>
  <c r="AL75" i="2"/>
  <c r="BF75" i="2"/>
  <c r="AA21" i="2"/>
  <c r="AC11" i="2"/>
  <c r="AJ84" i="2"/>
  <c r="BD84" i="2"/>
  <c r="AN170" i="2"/>
  <c r="BH170" i="2"/>
  <c r="BG109" i="2"/>
  <c r="AM109" i="2"/>
  <c r="AD18" i="2"/>
  <c r="Z5" i="2"/>
  <c r="Z15" i="2"/>
  <c r="Z4" i="2"/>
  <c r="Z42" i="2"/>
  <c r="AD14" i="2"/>
  <c r="AM2" i="2"/>
  <c r="AD12" i="2"/>
  <c r="Z7" i="2"/>
  <c r="AM25" i="2"/>
  <c r="AD15" i="2"/>
  <c r="BD2" i="2"/>
  <c r="AC3" i="2"/>
  <c r="AC13" i="2"/>
  <c r="AA16" i="2"/>
  <c r="AJ512" i="2"/>
  <c r="BD512" i="2"/>
  <c r="BG491" i="2"/>
  <c r="AM491" i="2"/>
  <c r="BD429" i="2"/>
  <c r="AJ429" i="2"/>
  <c r="AN408" i="2"/>
  <c r="BH408" i="2"/>
  <c r="BH305" i="2"/>
  <c r="AN305" i="2"/>
  <c r="AN319" i="2"/>
  <c r="BH319" i="2"/>
  <c r="BG267" i="2"/>
  <c r="AM267" i="2"/>
  <c r="BF208" i="2"/>
  <c r="AL208" i="2"/>
  <c r="BF237" i="2"/>
  <c r="AL237" i="2"/>
  <c r="AN85" i="2"/>
  <c r="BH85" i="2"/>
  <c r="BD74" i="2"/>
  <c r="AJ74" i="2"/>
  <c r="AC17" i="2"/>
  <c r="AA5" i="2"/>
  <c r="BG128" i="2"/>
  <c r="AM128" i="2"/>
  <c r="AD3" i="2"/>
  <c r="AM13" i="2"/>
  <c r="AB8" i="2"/>
  <c r="AD4" i="2"/>
  <c r="AJ22" i="2"/>
  <c r="AA7" i="2"/>
  <c r="AA13" i="2"/>
  <c r="AA17" i="2"/>
  <c r="AC20" i="2"/>
  <c r="BG512" i="2"/>
  <c r="AM512" i="2"/>
  <c r="BF474" i="2"/>
  <c r="AL474" i="2"/>
  <c r="AJ475" i="2"/>
  <c r="BD475" i="2"/>
  <c r="BF436" i="2"/>
  <c r="AL436" i="2"/>
  <c r="BG472" i="2"/>
  <c r="AM472" i="2"/>
  <c r="AM442" i="2"/>
  <c r="BG442" i="2"/>
  <c r="BE346" i="2"/>
  <c r="AK346" i="2"/>
  <c r="BE301" i="2"/>
  <c r="AK301" i="2"/>
  <c r="AK284" i="2"/>
  <c r="BE284" i="2"/>
  <c r="AL320" i="2"/>
  <c r="BF320" i="2"/>
  <c r="BG253" i="2"/>
  <c r="AM253" i="2"/>
  <c r="AK134" i="2"/>
  <c r="BE134" i="2"/>
  <c r="BD230" i="2"/>
  <c r="AJ230" i="2"/>
  <c r="BF206" i="2"/>
  <c r="AL206" i="2"/>
  <c r="BH212" i="2"/>
  <c r="AN212" i="2"/>
  <c r="AN224" i="2"/>
  <c r="BH224" i="2"/>
  <c r="AJ104" i="2"/>
  <c r="BD104" i="2"/>
  <c r="AJ158" i="2"/>
  <c r="BD158" i="2"/>
  <c r="AM126" i="2"/>
  <c r="BG126" i="2"/>
  <c r="BE105" i="2"/>
  <c r="AK105" i="2"/>
  <c r="BH72" i="2"/>
  <c r="AN72" i="2"/>
  <c r="Z13" i="2"/>
  <c r="Z18" i="2"/>
  <c r="AB7" i="2"/>
  <c r="AM7" i="2"/>
  <c r="AD9" i="2"/>
  <c r="BG43" i="2"/>
  <c r="BE63" i="2"/>
  <c r="AC2" i="2"/>
  <c r="AC4" i="2"/>
  <c r="AM14" i="2"/>
  <c r="AA20" i="2"/>
  <c r="AK489" i="2"/>
  <c r="BE489" i="2"/>
  <c r="BE497" i="2"/>
  <c r="AK497" i="2"/>
  <c r="BE474" i="2"/>
  <c r="AK474" i="2"/>
  <c r="AL471" i="2"/>
  <c r="BF471" i="2"/>
  <c r="BD425" i="2"/>
  <c r="AJ425" i="2"/>
  <c r="AJ433" i="2"/>
  <c r="BD433" i="2"/>
  <c r="AL386" i="2"/>
  <c r="BF386" i="2"/>
  <c r="BH474" i="2"/>
  <c r="AN474" i="2"/>
  <c r="AN366" i="2"/>
  <c r="BH366" i="2"/>
  <c r="BH219" i="2"/>
  <c r="AN219" i="2"/>
  <c r="AL270" i="2"/>
  <c r="BF270" i="2"/>
  <c r="BF193" i="2"/>
  <c r="AL193" i="2"/>
  <c r="BF244" i="2"/>
  <c r="AL244" i="2"/>
  <c r="AK218" i="2"/>
  <c r="BE218" i="2"/>
  <c r="BH103" i="2"/>
  <c r="AN103" i="2"/>
  <c r="BF174" i="2"/>
  <c r="AL174" i="2"/>
  <c r="BF165" i="2"/>
  <c r="AL165" i="2"/>
  <c r="AB10" i="2"/>
  <c r="AB20" i="2"/>
  <c r="BE64" i="2"/>
  <c r="Z2" i="2"/>
  <c r="AA4" i="2"/>
  <c r="AC14" i="2"/>
  <c r="AM17" i="2"/>
  <c r="AK454" i="2"/>
  <c r="BE454" i="2"/>
  <c r="BE451" i="2"/>
  <c r="AK451" i="2"/>
  <c r="AJ423" i="2"/>
  <c r="BD423" i="2"/>
  <c r="BE364" i="2"/>
  <c r="AK364" i="2"/>
  <c r="AK424" i="2"/>
  <c r="BE424" i="2"/>
  <c r="BE396" i="2"/>
  <c r="AK396" i="2"/>
  <c r="BH290" i="2"/>
  <c r="AN290" i="2"/>
  <c r="AM260" i="2"/>
  <c r="BG260" i="2"/>
  <c r="BG258" i="2"/>
  <c r="AM258" i="2"/>
  <c r="AK303" i="2"/>
  <c r="BE303" i="2"/>
  <c r="BD249" i="2"/>
  <c r="AJ249" i="2"/>
  <c r="AJ260" i="2"/>
  <c r="BD260" i="2"/>
  <c r="AL135" i="2"/>
  <c r="BF135" i="2"/>
  <c r="BG209" i="2"/>
  <c r="AM209" i="2"/>
  <c r="BD200" i="2"/>
  <c r="AJ200" i="2"/>
  <c r="AL124" i="2"/>
  <c r="BF124" i="2"/>
  <c r="AJ125" i="2"/>
  <c r="BD125" i="2"/>
  <c r="AA14" i="2"/>
  <c r="BF132" i="2"/>
  <c r="AL132" i="2"/>
  <c r="AM149" i="2"/>
  <c r="BG149" i="2"/>
  <c r="AJ72" i="2"/>
  <c r="BD72" i="2"/>
  <c r="AL150" i="2"/>
  <c r="BF150" i="2"/>
  <c r="BH70" i="2"/>
  <c r="AN70" i="2"/>
  <c r="B6" i="3"/>
  <c r="B12" i="3" s="1"/>
  <c r="AK3" i="2"/>
  <c r="BE3" i="2"/>
  <c r="AB65" i="2"/>
  <c r="Z65" i="2"/>
  <c r="AB68" i="2"/>
  <c r="AC56" i="2"/>
  <c r="AJ46" i="2"/>
  <c r="AN38" i="2"/>
  <c r="AM38" i="2"/>
  <c r="AL59" i="2"/>
  <c r="AM36" i="2"/>
  <c r="AB59" i="2"/>
  <c r="AC59" i="2"/>
  <c r="AC51" i="2"/>
  <c r="AA38" i="2"/>
  <c r="AC62" i="2"/>
  <c r="AM51" i="2"/>
  <c r="AD64" i="2"/>
  <c r="C53" i="3"/>
  <c r="D53" i="3" s="1"/>
  <c r="AC53" i="2"/>
  <c r="AD51" i="2"/>
  <c r="AA35" i="2"/>
  <c r="AB25" i="2"/>
  <c r="AB35" i="2"/>
  <c r="AK51" i="2"/>
  <c r="AM47" i="2"/>
  <c r="AC63" i="2"/>
  <c r="Z51" i="2"/>
  <c r="AM24" i="2"/>
  <c r="AK35" i="2"/>
  <c r="AB47" i="2"/>
  <c r="AA65" i="2"/>
  <c r="AK25" i="2"/>
  <c r="AC25" i="2"/>
  <c r="F53" i="3"/>
  <c r="BE28" i="2"/>
  <c r="AA32" i="2"/>
  <c r="AB31" i="2"/>
  <c r="AA51" i="2"/>
  <c r="AD32" i="2"/>
  <c r="Z32" i="2"/>
  <c r="Z25" i="2"/>
  <c r="AB63" i="2"/>
  <c r="Z35" i="2"/>
  <c r="Z64" i="2"/>
  <c r="AK43" i="2"/>
  <c r="AM32" i="2"/>
  <c r="AA46" i="2"/>
  <c r="AC28" i="2"/>
  <c r="AC24" i="2"/>
  <c r="AA24" i="2"/>
  <c r="AK22" i="2"/>
  <c r="AB22" i="2"/>
  <c r="AB24" i="2"/>
  <c r="AD24" i="2"/>
  <c r="Z28" i="2"/>
  <c r="AM35" i="2"/>
  <c r="Z63" i="2"/>
  <c r="AJ56" i="2"/>
  <c r="AD38" i="2"/>
  <c r="AA47" i="2"/>
  <c r="AA59" i="2"/>
  <c r="AA56" i="2"/>
  <c r="Z56" i="2"/>
  <c r="AC36" i="2"/>
  <c r="AC32" i="2"/>
  <c r="AD43" i="2"/>
  <c r="BG64" i="2"/>
  <c r="AK56" i="2"/>
  <c r="AD54" i="2"/>
  <c r="Z54" i="2"/>
  <c r="Z59" i="2"/>
  <c r="AK54" i="2"/>
  <c r="AC38" i="2"/>
  <c r="AA54" i="2"/>
  <c r="AC47" i="2"/>
  <c r="AM31" i="2"/>
  <c r="Z36" i="2"/>
  <c r="AD31" i="2"/>
  <c r="AK58" i="2"/>
  <c r="AK59" i="2"/>
  <c r="AA53" i="2"/>
  <c r="AK36" i="2"/>
  <c r="AA68" i="2"/>
  <c r="AD63" i="2"/>
  <c r="Z43" i="2"/>
  <c r="AB58" i="2"/>
  <c r="Z46" i="2"/>
  <c r="Z31" i="2"/>
  <c r="AN28" i="2"/>
  <c r="AN25" i="2"/>
  <c r="AK47" i="2"/>
  <c r="AC46" i="2"/>
  <c r="AA64" i="2"/>
  <c r="AA25" i="2"/>
  <c r="AB46" i="2"/>
  <c r="AD59" i="2"/>
  <c r="AC54" i="2"/>
  <c r="Z45" i="2"/>
  <c r="AC35" i="2"/>
  <c r="AD65" i="2"/>
  <c r="Z53" i="2"/>
  <c r="AC45" i="2"/>
  <c r="F43" i="3"/>
  <c r="AL47" i="2"/>
  <c r="AC43" i="2"/>
  <c r="AB38" i="2"/>
  <c r="AD47" i="2"/>
  <c r="AA63" i="2"/>
  <c r="AM64" i="2"/>
  <c r="AM42" i="2"/>
  <c r="F34" i="3"/>
  <c r="AJ45" i="2"/>
  <c r="AK46" i="2"/>
  <c r="AD28" i="2"/>
  <c r="AC31" i="2"/>
  <c r="AC64" i="2"/>
  <c r="AD45" i="2"/>
  <c r="Z62" i="2"/>
  <c r="AB56" i="2"/>
  <c r="AB51" i="2"/>
  <c r="AB62" i="2"/>
  <c r="AK65" i="2"/>
  <c r="AD22" i="2"/>
  <c r="AC68" i="2"/>
  <c r="AD68" i="2"/>
  <c r="Z58" i="2"/>
  <c r="AD42" i="2"/>
  <c r="AB28" i="2"/>
  <c r="AJ35" i="2"/>
  <c r="F54" i="3"/>
  <c r="AK24" i="2"/>
  <c r="AM46" i="2"/>
  <c r="AM43" i="2"/>
  <c r="AM59" i="2"/>
  <c r="AC58" i="2"/>
  <c r="AD62" i="2"/>
  <c r="AD36" i="2"/>
  <c r="AA42" i="2"/>
  <c r="AD56" i="2"/>
  <c r="Z38" i="2"/>
  <c r="AD35" i="2"/>
  <c r="Z47" i="2"/>
  <c r="AJ68" i="2"/>
  <c r="Z22" i="2"/>
  <c r="AC42" i="2"/>
  <c r="AA58" i="2"/>
  <c r="AA45" i="2"/>
  <c r="F24" i="3"/>
  <c r="AB45" i="2"/>
  <c r="AB54" i="2"/>
  <c r="AB36" i="2"/>
  <c r="AB64" i="2"/>
  <c r="AM56" i="2"/>
  <c r="AM62" i="2"/>
  <c r="AK38" i="2"/>
  <c r="AB42" i="2"/>
  <c r="BD68" i="2"/>
  <c r="AC65" i="2"/>
  <c r="AA36" i="2"/>
  <c r="AA43" i="2"/>
  <c r="AA28" i="2"/>
  <c r="AA62" i="2"/>
  <c r="BE59" i="2"/>
  <c r="C6" i="3"/>
  <c r="C12" i="3" s="1"/>
  <c r="AK64" i="2"/>
  <c r="AM63" i="2"/>
  <c r="BE25" i="2"/>
  <c r="D6" i="3"/>
  <c r="D12" i="3" s="1"/>
  <c r="BG65" i="2"/>
  <c r="AM65" i="2"/>
  <c r="BE42" i="2"/>
  <c r="AK42" i="2"/>
  <c r="BG53" i="2"/>
  <c r="AM53" i="2"/>
  <c r="BG28" i="2"/>
  <c r="AM28" i="2"/>
  <c r="D27" i="3"/>
  <c r="AK518" i="2"/>
  <c r="BE518" i="2"/>
  <c r="BD522" i="2"/>
  <c r="AJ522" i="2"/>
  <c r="AM515" i="2"/>
  <c r="BG515" i="2"/>
  <c r="AL516" i="2"/>
  <c r="BF516" i="2"/>
  <c r="AU516" i="2"/>
  <c r="AZ516" i="2"/>
  <c r="AM511" i="2"/>
  <c r="BG511" i="2"/>
  <c r="BG509" i="2"/>
  <c r="AM509" i="2"/>
  <c r="BK520" i="2"/>
  <c r="BP520" i="2"/>
  <c r="AX501" i="2"/>
  <c r="BC501" i="2"/>
  <c r="AX493" i="2"/>
  <c r="BC493" i="2"/>
  <c r="AM483" i="2"/>
  <c r="BG483" i="2"/>
  <c r="AM489" i="2"/>
  <c r="BG489" i="2"/>
  <c r="AM482" i="2"/>
  <c r="BG482" i="2"/>
  <c r="AZ482" i="2"/>
  <c r="AU482" i="2"/>
  <c r="AU483" i="2"/>
  <c r="AZ483" i="2"/>
  <c r="BN487" i="2"/>
  <c r="BI487" i="2"/>
  <c r="BG480" i="2"/>
  <c r="AM480" i="2"/>
  <c r="AN475" i="2"/>
  <c r="BH475" i="2"/>
  <c r="BO481" i="2"/>
  <c r="BJ481" i="2"/>
  <c r="AK470" i="2"/>
  <c r="BE470" i="2"/>
  <c r="BR473" i="2"/>
  <c r="BM473" i="2"/>
  <c r="BA450" i="2"/>
  <c r="AV450" i="2"/>
  <c r="BG466" i="2"/>
  <c r="AM466" i="2"/>
  <c r="AM461" i="2"/>
  <c r="BG461" i="2"/>
  <c r="BA461" i="2"/>
  <c r="AV461" i="2"/>
  <c r="BJ479" i="2"/>
  <c r="BO479" i="2"/>
  <c r="AT444" i="2"/>
  <c r="AY444" i="2"/>
  <c r="AJ456" i="2"/>
  <c r="BD456" i="2"/>
  <c r="BO453" i="2"/>
  <c r="BJ453" i="2"/>
  <c r="BO461" i="2"/>
  <c r="BJ461" i="2"/>
  <c r="BE439" i="2"/>
  <c r="AK439" i="2"/>
  <c r="BC458" i="2"/>
  <c r="AX458" i="2"/>
  <c r="AK448" i="2"/>
  <c r="BE448" i="2"/>
  <c r="AZ431" i="2"/>
  <c r="AU431" i="2"/>
  <c r="BG445" i="2"/>
  <c r="AM445" i="2"/>
  <c r="AL430" i="2"/>
  <c r="BF430" i="2"/>
  <c r="BN430" i="2"/>
  <c r="BI430" i="2"/>
  <c r="AZ423" i="2"/>
  <c r="AU423" i="2"/>
  <c r="BM432" i="2"/>
  <c r="BR432" i="2"/>
  <c r="BD415" i="2"/>
  <c r="AJ415" i="2"/>
  <c r="AK422" i="2"/>
  <c r="BE422" i="2"/>
  <c r="BH409" i="2"/>
  <c r="AN409" i="2"/>
  <c r="AZ417" i="2"/>
  <c r="AU417" i="2"/>
  <c r="AK400" i="2"/>
  <c r="BE400" i="2"/>
  <c r="AK407" i="2"/>
  <c r="BE407" i="2"/>
  <c r="BR423" i="2"/>
  <c r="BM423" i="2"/>
  <c r="AM405" i="2"/>
  <c r="BG405" i="2"/>
  <c r="BD412" i="2"/>
  <c r="AJ412" i="2"/>
  <c r="BB414" i="2"/>
  <c r="AW414" i="2"/>
  <c r="BE398" i="2"/>
  <c r="AK398" i="2"/>
  <c r="AN382" i="2"/>
  <c r="BH382" i="2"/>
  <c r="BB389" i="2"/>
  <c r="AW389" i="2"/>
  <c r="BO385" i="2"/>
  <c r="BJ385" i="2"/>
  <c r="BH375" i="2"/>
  <c r="AN375" i="2"/>
  <c r="BO371" i="2"/>
  <c r="BJ371" i="2"/>
  <c r="BQ386" i="2"/>
  <c r="BL386" i="2"/>
  <c r="AZ378" i="2"/>
  <c r="AU378" i="2"/>
  <c r="AY380" i="2"/>
  <c r="AT380" i="2"/>
  <c r="BK369" i="2"/>
  <c r="BP369" i="2"/>
  <c r="AZ355" i="2"/>
  <c r="AU355" i="2"/>
  <c r="BF360" i="2"/>
  <c r="AL360" i="2"/>
  <c r="BC336" i="2"/>
  <c r="AX336" i="2"/>
  <c r="BQ368" i="2"/>
  <c r="BL368" i="2"/>
  <c r="BR367" i="2"/>
  <c r="BM367" i="2"/>
  <c r="AM351" i="2"/>
  <c r="BG351" i="2"/>
  <c r="BG366" i="2"/>
  <c r="AM366" i="2"/>
  <c r="BA351" i="2"/>
  <c r="AV351" i="2"/>
  <c r="BQ356" i="2"/>
  <c r="BL356" i="2"/>
  <c r="AN335" i="2"/>
  <c r="BH335" i="2"/>
  <c r="BJ349" i="2"/>
  <c r="BO349" i="2"/>
  <c r="BE356" i="2"/>
  <c r="AK356" i="2"/>
  <c r="BP354" i="2"/>
  <c r="BK354" i="2"/>
  <c r="AN364" i="2"/>
  <c r="BH364" i="2"/>
  <c r="AU350" i="2"/>
  <c r="AZ350" i="2"/>
  <c r="BD312" i="2"/>
  <c r="AJ312" i="2"/>
  <c r="AZ322" i="2"/>
  <c r="AU322" i="2"/>
  <c r="AZ319" i="2"/>
  <c r="AU319" i="2"/>
  <c r="AN301" i="2"/>
  <c r="BH301" i="2"/>
  <c r="BM315" i="2"/>
  <c r="BR315" i="2"/>
  <c r="AZ318" i="2"/>
  <c r="AU318" i="2"/>
  <c r="AN306" i="2"/>
  <c r="BH306" i="2"/>
  <c r="BC312" i="2"/>
  <c r="AX312" i="2"/>
  <c r="AZ317" i="2"/>
  <c r="AU317" i="2"/>
  <c r="BC314" i="2"/>
  <c r="AX314" i="2"/>
  <c r="BR291" i="2"/>
  <c r="BM291" i="2"/>
  <c r="BA274" i="2"/>
  <c r="AV274" i="2"/>
  <c r="AZ307" i="2"/>
  <c r="AU307" i="2"/>
  <c r="BJ298" i="2"/>
  <c r="BO298" i="2"/>
  <c r="BQ291" i="2"/>
  <c r="BL291" i="2"/>
  <c r="BR273" i="2"/>
  <c r="BM273" i="2"/>
  <c r="AL287" i="2"/>
  <c r="BF287" i="2"/>
  <c r="BQ269" i="2"/>
  <c r="BL269" i="2"/>
  <c r="BN287" i="2"/>
  <c r="BI287" i="2"/>
  <c r="BO274" i="2"/>
  <c r="BJ274" i="2"/>
  <c r="AU257" i="2"/>
  <c r="AZ257" i="2"/>
  <c r="BC278" i="2"/>
  <c r="AX278" i="2"/>
  <c r="BI272" i="2"/>
  <c r="BN272" i="2"/>
  <c r="BH281" i="2"/>
  <c r="AN281" i="2"/>
  <c r="BF293" i="2"/>
  <c r="AL293" i="2"/>
  <c r="BD269" i="2"/>
  <c r="AJ269" i="2"/>
  <c r="BL290" i="2"/>
  <c r="BQ290" i="2"/>
  <c r="BQ278" i="2"/>
  <c r="BL278" i="2"/>
  <c r="BA246" i="2"/>
  <c r="AV246" i="2"/>
  <c r="BC235" i="2"/>
  <c r="AX235" i="2"/>
  <c r="AY251" i="2"/>
  <c r="AT251" i="2"/>
  <c r="BR245" i="2"/>
  <c r="BM245" i="2"/>
  <c r="BD223" i="2"/>
  <c r="AJ223" i="2"/>
  <c r="BB245" i="2"/>
  <c r="AW245" i="2"/>
  <c r="AN228" i="2"/>
  <c r="BH228" i="2"/>
  <c r="BC217" i="2"/>
  <c r="AX217" i="2"/>
  <c r="AT233" i="2"/>
  <c r="AY233" i="2"/>
  <c r="AN190" i="2"/>
  <c r="BH190" i="2"/>
  <c r="BK235" i="2"/>
  <c r="BP235" i="2"/>
  <c r="AW239" i="2"/>
  <c r="BB239" i="2"/>
  <c r="AJ227" i="2"/>
  <c r="BD227" i="2"/>
  <c r="BB232" i="2"/>
  <c r="AW232" i="2"/>
  <c r="BA262" i="2"/>
  <c r="AV262" i="2"/>
  <c r="BN243" i="2"/>
  <c r="BI243" i="2"/>
  <c r="AL210" i="2"/>
  <c r="BF210" i="2"/>
  <c r="AZ262" i="2"/>
  <c r="AU262" i="2"/>
  <c r="BI254" i="2"/>
  <c r="BN254" i="2"/>
  <c r="AV236" i="2"/>
  <c r="BA236" i="2"/>
  <c r="BH208" i="2"/>
  <c r="AN208" i="2"/>
  <c r="AY204" i="2"/>
  <c r="AT204" i="2"/>
  <c r="BD191" i="2"/>
  <c r="AJ191" i="2"/>
  <c r="BF216" i="2"/>
  <c r="AL216" i="2"/>
  <c r="BO204" i="2"/>
  <c r="BJ204" i="2"/>
  <c r="AZ195" i="2"/>
  <c r="AU195" i="2"/>
  <c r="AV207" i="2"/>
  <c r="BA207" i="2"/>
  <c r="BE196" i="2"/>
  <c r="AK196" i="2"/>
  <c r="BK167" i="2"/>
  <c r="BP167" i="2"/>
  <c r="BD194" i="2"/>
  <c r="AJ194" i="2"/>
  <c r="BC180" i="2"/>
  <c r="AX180" i="2"/>
  <c r="AK162" i="2"/>
  <c r="BE162" i="2"/>
  <c r="BP180" i="2"/>
  <c r="BK180" i="2"/>
  <c r="BQ210" i="2"/>
  <c r="BL210" i="2"/>
  <c r="AT183" i="2"/>
  <c r="AY183" i="2"/>
  <c r="BG166" i="2"/>
  <c r="AM166" i="2"/>
  <c r="BM191" i="2"/>
  <c r="BR191" i="2"/>
  <c r="BP219" i="2"/>
  <c r="BK219" i="2"/>
  <c r="BQ183" i="2"/>
  <c r="BL183" i="2"/>
  <c r="BQ197" i="2"/>
  <c r="BL197" i="2"/>
  <c r="BA191" i="2"/>
  <c r="AV191" i="2"/>
  <c r="BR184" i="2"/>
  <c r="BM184" i="2"/>
  <c r="BH171" i="2"/>
  <c r="AN171" i="2"/>
  <c r="BC155" i="2"/>
  <c r="AX155" i="2"/>
  <c r="AJ114" i="2"/>
  <c r="BD114" i="2"/>
  <c r="AZ133" i="2"/>
  <c r="AU133" i="2"/>
  <c r="AL109" i="2"/>
  <c r="BF109" i="2"/>
  <c r="BB138" i="2"/>
  <c r="AW138" i="2"/>
  <c r="BP178" i="2"/>
  <c r="BK178" i="2"/>
  <c r="BH156" i="2"/>
  <c r="AN156" i="2"/>
  <c r="BI157" i="2"/>
  <c r="BN157" i="2"/>
  <c r="BI178" i="2"/>
  <c r="BN178" i="2"/>
  <c r="BE163" i="2"/>
  <c r="AK163" i="2"/>
  <c r="AY148" i="2"/>
  <c r="AT148" i="2"/>
  <c r="BO149" i="2"/>
  <c r="BJ149" i="2"/>
  <c r="BH129" i="2"/>
  <c r="AN129" i="2"/>
  <c r="BB114" i="2"/>
  <c r="AW114" i="2"/>
  <c r="AY171" i="2"/>
  <c r="AT171" i="2"/>
  <c r="BH165" i="2"/>
  <c r="AN165" i="2"/>
  <c r="BG153" i="2"/>
  <c r="AM153" i="2"/>
  <c r="AN137" i="2"/>
  <c r="BH137" i="2"/>
  <c r="BP137" i="2"/>
  <c r="BK137" i="2"/>
  <c r="BG110" i="2"/>
  <c r="AM110" i="2"/>
  <c r="AN13" i="2"/>
  <c r="BH13" i="2"/>
  <c r="AM108" i="2"/>
  <c r="BG108" i="2"/>
  <c r="BM115" i="2"/>
  <c r="BR115" i="2"/>
  <c r="BD97" i="2"/>
  <c r="AJ97" i="2"/>
  <c r="AN116" i="2"/>
  <c r="BH116" i="2"/>
  <c r="AK120" i="2"/>
  <c r="BE120" i="2"/>
  <c r="BF46" i="2"/>
  <c r="AL46" i="2"/>
  <c r="BH56" i="2"/>
  <c r="AN56" i="2"/>
  <c r="BH54" i="2"/>
  <c r="AN54" i="2"/>
  <c r="BH53" i="2"/>
  <c r="AN53" i="2"/>
  <c r="AJ42" i="2"/>
  <c r="BD42" i="2"/>
  <c r="C16" i="3"/>
  <c r="AJ24" i="2"/>
  <c r="BD24" i="2"/>
  <c r="AM73" i="2"/>
  <c r="BG73" i="2"/>
  <c r="BH58" i="2"/>
  <c r="AN58" i="2"/>
  <c r="BD31" i="2"/>
  <c r="AJ31" i="2"/>
  <c r="BC347" i="2"/>
  <c r="AX347" i="2"/>
  <c r="AY338" i="2"/>
  <c r="AT338" i="2"/>
  <c r="BL360" i="2"/>
  <c r="BQ360" i="2"/>
  <c r="AL343" i="2"/>
  <c r="BF343" i="2"/>
  <c r="BF332" i="2"/>
  <c r="AL332" i="2"/>
  <c r="BA345" i="2"/>
  <c r="AV345" i="2"/>
  <c r="BA352" i="2"/>
  <c r="AV352" i="2"/>
  <c r="BN359" i="2"/>
  <c r="BI359" i="2"/>
  <c r="BC364" i="2"/>
  <c r="AX364" i="2"/>
  <c r="AT331" i="2"/>
  <c r="AY331" i="2"/>
  <c r="BN329" i="2"/>
  <c r="BI329" i="2"/>
  <c r="AY310" i="2"/>
  <c r="AT310" i="2"/>
  <c r="BR326" i="2"/>
  <c r="BM326" i="2"/>
  <c r="AY312" i="2"/>
  <c r="AT312" i="2"/>
  <c r="BR316" i="2"/>
  <c r="BM316" i="2"/>
  <c r="BE322" i="2"/>
  <c r="AK322" i="2"/>
  <c r="BK346" i="2"/>
  <c r="BP346" i="2"/>
  <c r="AJ296" i="2"/>
  <c r="BD296" i="2"/>
  <c r="BG333" i="2"/>
  <c r="AM333" i="2"/>
  <c r="BF310" i="2"/>
  <c r="AL310" i="2"/>
  <c r="BR324" i="2"/>
  <c r="BM324" i="2"/>
  <c r="BL275" i="2"/>
  <c r="BQ275" i="2"/>
  <c r="AL274" i="2"/>
  <c r="BF274" i="2"/>
  <c r="BG263" i="2"/>
  <c r="AM263" i="2"/>
  <c r="AJ298" i="2"/>
  <c r="BD298" i="2"/>
  <c r="BR298" i="2"/>
  <c r="BM298" i="2"/>
  <c r="BA287" i="2"/>
  <c r="AV287" i="2"/>
  <c r="AY269" i="2"/>
  <c r="AT269" i="2"/>
  <c r="BP306" i="2"/>
  <c r="BK306" i="2"/>
  <c r="BQ301" i="2"/>
  <c r="BL301" i="2"/>
  <c r="BO286" i="2"/>
  <c r="BJ286" i="2"/>
  <c r="BP296" i="2"/>
  <c r="BK296" i="2"/>
  <c r="BN286" i="2"/>
  <c r="BI286" i="2"/>
  <c r="AY283" i="2"/>
  <c r="AT283" i="2"/>
  <c r="BG266" i="2"/>
  <c r="AM266" i="2"/>
  <c r="BB278" i="2"/>
  <c r="AW278" i="2"/>
  <c r="BF268" i="2"/>
  <c r="AL268" i="2"/>
  <c r="BP299" i="2"/>
  <c r="BK299" i="2"/>
  <c r="AZ242" i="2"/>
  <c r="AU242" i="2"/>
  <c r="BQ262" i="2"/>
  <c r="BL262" i="2"/>
  <c r="AU244" i="2"/>
  <c r="AZ244" i="2"/>
  <c r="BF222" i="2"/>
  <c r="AL222" i="2"/>
  <c r="AX228" i="2"/>
  <c r="BC228" i="2"/>
  <c r="BR255" i="2"/>
  <c r="BM255" i="2"/>
  <c r="BE226" i="2"/>
  <c r="AK226" i="2"/>
  <c r="BF262" i="2"/>
  <c r="AL262" i="2"/>
  <c r="AN202" i="2"/>
  <c r="BH202" i="2"/>
  <c r="BR231" i="2"/>
  <c r="BM231" i="2"/>
  <c r="AW221" i="2"/>
  <c r="BB221" i="2"/>
  <c r="AJ204" i="2"/>
  <c r="BD204" i="2"/>
  <c r="BG171" i="2"/>
  <c r="AM171" i="2"/>
  <c r="BE190" i="2"/>
  <c r="AK190" i="2"/>
  <c r="AV216" i="2"/>
  <c r="BA216" i="2"/>
  <c r="BD203" i="2"/>
  <c r="AJ203" i="2"/>
  <c r="BP228" i="2"/>
  <c r="BK228" i="2"/>
  <c r="AW167" i="2"/>
  <c r="BB167" i="2"/>
  <c r="BC211" i="2"/>
  <c r="AX211" i="2"/>
  <c r="BL203" i="2"/>
  <c r="BQ203" i="2"/>
  <c r="BK159" i="2"/>
  <c r="BP159" i="2"/>
  <c r="BC179" i="2"/>
  <c r="AX179" i="2"/>
  <c r="BL235" i="2"/>
  <c r="BQ235" i="2"/>
  <c r="BO219" i="2"/>
  <c r="BJ219" i="2"/>
  <c r="BH180" i="2"/>
  <c r="AN180" i="2"/>
  <c r="AU165" i="2"/>
  <c r="AZ165" i="2"/>
  <c r="BJ208" i="2"/>
  <c r="BO208" i="2"/>
  <c r="BN190" i="2"/>
  <c r="BI190" i="2"/>
  <c r="BE144" i="2"/>
  <c r="AK144" i="2"/>
  <c r="BI154" i="2"/>
  <c r="BN154" i="2"/>
  <c r="BD106" i="2"/>
  <c r="AJ106" i="2"/>
  <c r="BE132" i="2"/>
  <c r="AK132" i="2"/>
  <c r="BM169" i="2"/>
  <c r="BR169" i="2"/>
  <c r="AN161" i="2"/>
  <c r="BH161" i="2"/>
  <c r="BL146" i="2"/>
  <c r="BQ146" i="2"/>
  <c r="BE170" i="2"/>
  <c r="AK170" i="2"/>
  <c r="AT126" i="2"/>
  <c r="AY126" i="2"/>
  <c r="BE95" i="2"/>
  <c r="AK95" i="2"/>
  <c r="BP175" i="2"/>
  <c r="BK175" i="2"/>
  <c r="BQ165" i="2"/>
  <c r="BL165" i="2"/>
  <c r="BM159" i="2"/>
  <c r="BR159" i="2"/>
  <c r="BH141" i="2"/>
  <c r="AN141" i="2"/>
  <c r="AZ128" i="2"/>
  <c r="AU128" i="2"/>
  <c r="BL144" i="2"/>
  <c r="BQ144" i="2"/>
  <c r="BP163" i="2"/>
  <c r="BK163" i="2"/>
  <c r="BM177" i="2"/>
  <c r="BR177" i="2"/>
  <c r="BB158" i="2"/>
  <c r="AW158" i="2"/>
  <c r="BC165" i="2"/>
  <c r="AX165" i="2"/>
  <c r="AW137" i="2"/>
  <c r="BB137" i="2"/>
  <c r="BE106" i="2"/>
  <c r="AK106" i="2"/>
  <c r="BP127" i="2"/>
  <c r="BK127" i="2"/>
  <c r="AK91" i="2"/>
  <c r="BE91" i="2"/>
  <c r="AU115" i="2"/>
  <c r="AZ115" i="2"/>
  <c r="AJ99" i="2"/>
  <c r="BD99" i="2"/>
  <c r="BE77" i="2"/>
  <c r="AK77" i="2"/>
  <c r="AJ105" i="2"/>
  <c r="BD105" i="2"/>
  <c r="AU120" i="2"/>
  <c r="AZ120" i="2"/>
  <c r="AZ127" i="2"/>
  <c r="AU127" i="2"/>
  <c r="BH45" i="2"/>
  <c r="AN45" i="2"/>
  <c r="AL19" i="2"/>
  <c r="BF19" i="2"/>
  <c r="AN10" i="2"/>
  <c r="BH10" i="2"/>
  <c r="BH43" i="2"/>
  <c r="AN43" i="2"/>
  <c r="AL6" i="2"/>
  <c r="BF6" i="2"/>
  <c r="AL38" i="2"/>
  <c r="BF38" i="2"/>
  <c r="C9" i="3"/>
  <c r="AN47" i="2"/>
  <c r="BH47" i="2"/>
  <c r="AN9" i="2"/>
  <c r="BH9" i="2"/>
  <c r="BG68" i="2"/>
  <c r="AM68" i="2"/>
  <c r="E9" i="3"/>
  <c r="AW517" i="2"/>
  <c r="BB517" i="2"/>
  <c r="BI518" i="2"/>
  <c r="BN518" i="2"/>
  <c r="BB481" i="2"/>
  <c r="AW481" i="2"/>
  <c r="BQ487" i="2"/>
  <c r="BL487" i="2"/>
  <c r="BB480" i="2"/>
  <c r="AW480" i="2"/>
  <c r="AU470" i="2"/>
  <c r="AZ470" i="2"/>
  <c r="BR460" i="2"/>
  <c r="BM460" i="2"/>
  <c r="BH468" i="2"/>
  <c r="AN468" i="2"/>
  <c r="BP469" i="2"/>
  <c r="BK469" i="2"/>
  <c r="BI467" i="2"/>
  <c r="BN467" i="2"/>
  <c r="BP450" i="2"/>
  <c r="BK450" i="2"/>
  <c r="AZ448" i="2"/>
  <c r="AU448" i="2"/>
  <c r="BB445" i="2"/>
  <c r="AW445" i="2"/>
  <c r="BH417" i="2"/>
  <c r="AN417" i="2"/>
  <c r="AM399" i="2"/>
  <c r="BG399" i="2"/>
  <c r="BD393" i="2"/>
  <c r="AJ393" i="2"/>
  <c r="BM401" i="2"/>
  <c r="BR401" i="2"/>
  <c r="AW381" i="2"/>
  <c r="BB381" i="2"/>
  <c r="AV367" i="2"/>
  <c r="BA367" i="2"/>
  <c r="AV517" i="2"/>
  <c r="BA517" i="2"/>
  <c r="BH500" i="2"/>
  <c r="AN500" i="2"/>
  <c r="AT504" i="2"/>
  <c r="AY504" i="2"/>
  <c r="AK490" i="2"/>
  <c r="BE490" i="2"/>
  <c r="BB487" i="2"/>
  <c r="AW487" i="2"/>
  <c r="BH485" i="2"/>
  <c r="AN485" i="2"/>
  <c r="BQ479" i="2"/>
  <c r="BL479" i="2"/>
  <c r="BJ485" i="2"/>
  <c r="BO485" i="2"/>
  <c r="AJ473" i="2"/>
  <c r="BD473" i="2"/>
  <c r="AM463" i="2"/>
  <c r="BG463" i="2"/>
  <c r="BQ476" i="2"/>
  <c r="BL476" i="2"/>
  <c r="AW467" i="2"/>
  <c r="BB467" i="2"/>
  <c r="AJ461" i="2"/>
  <c r="BD461" i="2"/>
  <c r="BN471" i="2"/>
  <c r="BI471" i="2"/>
  <c r="BQ443" i="2"/>
  <c r="BL443" i="2"/>
  <c r="AX446" i="2"/>
  <c r="BC446" i="2"/>
  <c r="AN458" i="2"/>
  <c r="BH458" i="2"/>
  <c r="AY456" i="2"/>
  <c r="AT456" i="2"/>
  <c r="BN443" i="2"/>
  <c r="BI443" i="2"/>
  <c r="AV428" i="2"/>
  <c r="BA428" i="2"/>
  <c r="AZ447" i="2"/>
  <c r="AU447" i="2"/>
  <c r="AV444" i="2"/>
  <c r="BA444" i="2"/>
  <c r="BR438" i="2"/>
  <c r="BM438" i="2"/>
  <c r="BG428" i="2"/>
  <c r="AM428" i="2"/>
  <c r="BC417" i="2"/>
  <c r="AX417" i="2"/>
  <c r="BQ411" i="2"/>
  <c r="BL411" i="2"/>
  <c r="BO423" i="2"/>
  <c r="BJ423" i="2"/>
  <c r="AJ408" i="2"/>
  <c r="BD408" i="2"/>
  <c r="BH392" i="2"/>
  <c r="AN392" i="2"/>
  <c r="AM392" i="2"/>
  <c r="BG392" i="2"/>
  <c r="BH398" i="2"/>
  <c r="AN398" i="2"/>
  <c r="BM419" i="2"/>
  <c r="BR419" i="2"/>
  <c r="BE410" i="2"/>
  <c r="AK410" i="2"/>
  <c r="BF397" i="2"/>
  <c r="AL397" i="2"/>
  <c r="AV418" i="2"/>
  <c r="BA418" i="2"/>
  <c r="AU392" i="2"/>
  <c r="AZ392" i="2"/>
  <c r="BR394" i="2"/>
  <c r="BM394" i="2"/>
  <c r="AT377" i="2"/>
  <c r="AY377" i="2"/>
  <c r="BR400" i="2"/>
  <c r="BM400" i="2"/>
  <c r="BJ392" i="2"/>
  <c r="BO392" i="2"/>
  <c r="AN381" i="2"/>
  <c r="BH381" i="2"/>
  <c r="AM381" i="2"/>
  <c r="BG381" i="2"/>
  <c r="BI366" i="2"/>
  <c r="BN366" i="2"/>
  <c r="AZ386" i="2"/>
  <c r="AU386" i="2"/>
  <c r="BF370" i="2"/>
  <c r="AL370" i="2"/>
  <c r="AM385" i="2"/>
  <c r="BG385" i="2"/>
  <c r="BB384" i="2"/>
  <c r="AW384" i="2"/>
  <c r="AU372" i="2"/>
  <c r="AZ372" i="2"/>
  <c r="BM377" i="2"/>
  <c r="BR377" i="2"/>
  <c r="AT379" i="2"/>
  <c r="AY379" i="2"/>
  <c r="BF367" i="2"/>
  <c r="AL367" i="2"/>
  <c r="AZ365" i="2"/>
  <c r="AU365" i="2"/>
  <c r="BK368" i="2"/>
  <c r="BP368" i="2"/>
  <c r="BC344" i="2"/>
  <c r="AX344" i="2"/>
  <c r="BO367" i="2"/>
  <c r="BJ367" i="2"/>
  <c r="BA344" i="2"/>
  <c r="AV344" i="2"/>
  <c r="AX340" i="2"/>
  <c r="BC340" i="2"/>
  <c r="BJ345" i="2"/>
  <c r="BO345" i="2"/>
  <c r="BN333" i="2"/>
  <c r="BI333" i="2"/>
  <c r="AJ338" i="2"/>
  <c r="BD338" i="2"/>
  <c r="BI354" i="2"/>
  <c r="BN354" i="2"/>
  <c r="BA343" i="2"/>
  <c r="AV343" i="2"/>
  <c r="AT343" i="2"/>
  <c r="AY343" i="2"/>
  <c r="AK329" i="2"/>
  <c r="BE329" i="2"/>
  <c r="AJ365" i="2"/>
  <c r="BD365" i="2"/>
  <c r="AZ342" i="2"/>
  <c r="AU342" i="2"/>
  <c r="BQ348" i="2"/>
  <c r="BL348" i="2"/>
  <c r="BA349" i="2"/>
  <c r="AV349" i="2"/>
  <c r="BE330" i="2"/>
  <c r="AK330" i="2"/>
  <c r="BM362" i="2"/>
  <c r="BR362" i="2"/>
  <c r="BH313" i="2"/>
  <c r="AN313" i="2"/>
  <c r="AX310" i="2"/>
  <c r="BC310" i="2"/>
  <c r="AN279" i="2"/>
  <c r="BH279" i="2"/>
  <c r="BL331" i="2"/>
  <c r="BQ331" i="2"/>
  <c r="AW320" i="2"/>
  <c r="BB320" i="2"/>
  <c r="AN300" i="2"/>
  <c r="BH300" i="2"/>
  <c r="BD301" i="2"/>
  <c r="AJ301" i="2"/>
  <c r="BR332" i="2"/>
  <c r="BM332" i="2"/>
  <c r="BD309" i="2"/>
  <c r="AJ309" i="2"/>
  <c r="BB333" i="2"/>
  <c r="AW333" i="2"/>
  <c r="BA310" i="2"/>
  <c r="AV310" i="2"/>
  <c r="BB331" i="2"/>
  <c r="AW331" i="2"/>
  <c r="BF312" i="2"/>
  <c r="AL312" i="2"/>
  <c r="AJ292" i="2"/>
  <c r="BD292" i="2"/>
  <c r="BB274" i="2"/>
  <c r="AW274" i="2"/>
  <c r="BP303" i="2"/>
  <c r="BK303" i="2"/>
  <c r="BO295" i="2"/>
  <c r="BJ295" i="2"/>
  <c r="BN290" i="2"/>
  <c r="BI290" i="2"/>
  <c r="BL272" i="2"/>
  <c r="BQ272" i="2"/>
  <c r="AY298" i="2"/>
  <c r="AT298" i="2"/>
  <c r="BC288" i="2"/>
  <c r="AX288" i="2"/>
  <c r="AZ286" i="2"/>
  <c r="AU286" i="2"/>
  <c r="BE255" i="2"/>
  <c r="AK255" i="2"/>
  <c r="BF304" i="2"/>
  <c r="AL304" i="2"/>
  <c r="BA289" i="2"/>
  <c r="AV289" i="2"/>
  <c r="BA293" i="2"/>
  <c r="AV293" i="2"/>
  <c r="BF290" i="2"/>
  <c r="AL290" i="2"/>
  <c r="BF261" i="2"/>
  <c r="AL261" i="2"/>
  <c r="BO277" i="2"/>
  <c r="BJ277" i="2"/>
  <c r="BH262" i="2"/>
  <c r="AN262" i="2"/>
  <c r="AZ235" i="2"/>
  <c r="AU235" i="2"/>
  <c r="BQ265" i="2"/>
  <c r="BL265" i="2"/>
  <c r="BE250" i="2"/>
  <c r="AK250" i="2"/>
  <c r="BF269" i="2"/>
  <c r="AL269" i="2"/>
  <c r="BA243" i="2"/>
  <c r="AV243" i="2"/>
  <c r="BI264" i="2"/>
  <c r="BN264" i="2"/>
  <c r="BE237" i="2"/>
  <c r="AK237" i="2"/>
  <c r="BE236" i="2"/>
  <c r="AK236" i="2"/>
  <c r="BO211" i="2"/>
  <c r="BJ211" i="2"/>
  <c r="BR270" i="2"/>
  <c r="BM270" i="2"/>
  <c r="AX232" i="2"/>
  <c r="BC232" i="2"/>
  <c r="BK217" i="2"/>
  <c r="BP217" i="2"/>
  <c r="AX263" i="2"/>
  <c r="BC263" i="2"/>
  <c r="BQ264" i="2"/>
  <c r="BL264" i="2"/>
  <c r="BN244" i="2"/>
  <c r="BI244" i="2"/>
  <c r="BB231" i="2"/>
  <c r="AW231" i="2"/>
  <c r="BH241" i="2"/>
  <c r="AN241" i="2"/>
  <c r="AK225" i="2"/>
  <c r="BE225" i="2"/>
  <c r="AK241" i="2"/>
  <c r="BE241" i="2"/>
  <c r="BF231" i="2"/>
  <c r="AL231" i="2"/>
  <c r="AL203" i="2"/>
  <c r="BF203" i="2"/>
  <c r="AM190" i="2"/>
  <c r="BG190" i="2"/>
  <c r="BP189" i="2"/>
  <c r="BK189" i="2"/>
  <c r="AT203" i="2"/>
  <c r="AY203" i="2"/>
  <c r="BQ194" i="2"/>
  <c r="BL194" i="2"/>
  <c r="AX158" i="2"/>
  <c r="BC158" i="2"/>
  <c r="BO202" i="2"/>
  <c r="BJ202" i="2"/>
  <c r="AY180" i="2"/>
  <c r="AT180" i="2"/>
  <c r="AW164" i="2"/>
  <c r="BB164" i="2"/>
  <c r="AJ197" i="2"/>
  <c r="BD197" i="2"/>
  <c r="BE174" i="2"/>
  <c r="AK174" i="2"/>
  <c r="AN179" i="2"/>
  <c r="BH179" i="2"/>
  <c r="BF183" i="2"/>
  <c r="AL183" i="2"/>
  <c r="BN163" i="2"/>
  <c r="BI163" i="2"/>
  <c r="BF143" i="2"/>
  <c r="AL143" i="2"/>
  <c r="BG160" i="2"/>
  <c r="AM160" i="2"/>
  <c r="BD148" i="2"/>
  <c r="AJ148" i="2"/>
  <c r="BE109" i="2"/>
  <c r="AK109" i="2"/>
  <c r="AZ170" i="2"/>
  <c r="AU170" i="2"/>
  <c r="BD142" i="2"/>
  <c r="AJ142" i="2"/>
  <c r="AV139" i="2"/>
  <c r="BA139" i="2"/>
  <c r="AL145" i="2"/>
  <c r="BF145" i="2"/>
  <c r="BH126" i="2"/>
  <c r="AN126" i="2"/>
  <c r="BE131" i="2"/>
  <c r="AK131" i="2"/>
  <c r="BI145" i="2"/>
  <c r="BN145" i="2"/>
  <c r="AK126" i="2"/>
  <c r="BE126" i="2"/>
  <c r="BG158" i="2"/>
  <c r="AM158" i="2"/>
  <c r="AJ171" i="2"/>
  <c r="BD171" i="2"/>
  <c r="BG137" i="2"/>
  <c r="AM137" i="2"/>
  <c r="AJ96" i="2"/>
  <c r="BD96" i="2"/>
  <c r="AN104" i="2"/>
  <c r="BH104" i="2"/>
  <c r="AN113" i="2"/>
  <c r="BH113" i="2"/>
  <c r="AL69" i="2"/>
  <c r="BF69" i="2"/>
  <c r="BE127" i="2"/>
  <c r="AK127" i="2"/>
  <c r="AL9" i="2"/>
  <c r="BF9" i="2"/>
  <c r="BF31" i="2"/>
  <c r="AL31" i="2"/>
  <c r="AJ75" i="2"/>
  <c r="BD75" i="2"/>
  <c r="AN17" i="2"/>
  <c r="BH17" i="2"/>
  <c r="BH2" i="2"/>
  <c r="AN2" i="2"/>
  <c r="BF42" i="2"/>
  <c r="AL42" i="2"/>
  <c r="AJ43" i="2"/>
  <c r="BD43" i="2"/>
  <c r="AN36" i="2"/>
  <c r="BH36" i="2"/>
  <c r="BF14" i="2"/>
  <c r="AL14" i="2"/>
  <c r="AJ7" i="2"/>
  <c r="BD7" i="2"/>
  <c r="BH35" i="2"/>
  <c r="AN35" i="2"/>
  <c r="BF20" i="2"/>
  <c r="AL20" i="2"/>
  <c r="BD62" i="2"/>
  <c r="AJ62" i="2"/>
  <c r="BD59" i="2"/>
  <c r="AJ59" i="2"/>
  <c r="E7" i="3"/>
  <c r="BF517" i="2"/>
  <c r="AL517" i="2"/>
  <c r="AW509" i="2"/>
  <c r="BB509" i="2"/>
  <c r="BD504" i="2"/>
  <c r="AJ504" i="2"/>
  <c r="AY487" i="2"/>
  <c r="AT487" i="2"/>
  <c r="BR482" i="2"/>
  <c r="BM482" i="2"/>
  <c r="AM467" i="2"/>
  <c r="BG467" i="2"/>
  <c r="BB453" i="2"/>
  <c r="AW453" i="2"/>
  <c r="AY410" i="2"/>
  <c r="AT410" i="2"/>
  <c r="BF406" i="2"/>
  <c r="AL406" i="2"/>
  <c r="AL410" i="2"/>
  <c r="BF410" i="2"/>
  <c r="AL376" i="2"/>
  <c r="BF376" i="2"/>
  <c r="BB385" i="2"/>
  <c r="AW385" i="2"/>
  <c r="AK514" i="2"/>
  <c r="BE514" i="2"/>
  <c r="BG516" i="2"/>
  <c r="AM516" i="2"/>
  <c r="BC517" i="2"/>
  <c r="AX517" i="2"/>
  <c r="AZ513" i="2"/>
  <c r="AU513" i="2"/>
  <c r="BG505" i="2"/>
  <c r="AM505" i="2"/>
  <c r="BA522" i="2"/>
  <c r="AV522" i="2"/>
  <c r="BL520" i="2"/>
  <c r="BQ520" i="2"/>
  <c r="BE510" i="2"/>
  <c r="AK510" i="2"/>
  <c r="BQ507" i="2"/>
  <c r="BL507" i="2"/>
  <c r="AW508" i="2"/>
  <c r="BB508" i="2"/>
  <c r="BI519" i="2"/>
  <c r="BN519" i="2"/>
  <c r="BH512" i="2"/>
  <c r="AN512" i="2"/>
  <c r="AT497" i="2"/>
  <c r="AY497" i="2"/>
  <c r="BB505" i="2"/>
  <c r="AW505" i="2"/>
  <c r="AV509" i="2"/>
  <c r="BA509" i="2"/>
  <c r="BM503" i="2"/>
  <c r="BR503" i="2"/>
  <c r="BH493" i="2"/>
  <c r="AN493" i="2"/>
  <c r="AM496" i="2"/>
  <c r="BG496" i="2"/>
  <c r="AT499" i="2"/>
  <c r="AY499" i="2"/>
  <c r="BI500" i="2"/>
  <c r="BN500" i="2"/>
  <c r="BK494" i="2"/>
  <c r="BP494" i="2"/>
  <c r="BF475" i="2"/>
  <c r="AL475" i="2"/>
  <c r="BD474" i="2"/>
  <c r="AJ474" i="2"/>
  <c r="BG484" i="2"/>
  <c r="AM484" i="2"/>
  <c r="BB465" i="2"/>
  <c r="AW465" i="2"/>
  <c r="BE478" i="2"/>
  <c r="AK478" i="2"/>
  <c r="AV452" i="2"/>
  <c r="BA452" i="2"/>
  <c r="BR467" i="2"/>
  <c r="BM467" i="2"/>
  <c r="AK456" i="2"/>
  <c r="BE456" i="2"/>
  <c r="BO472" i="2"/>
  <c r="BJ472" i="2"/>
  <c r="AM468" i="2"/>
  <c r="BG468" i="2"/>
  <c r="BG459" i="2"/>
  <c r="AM459" i="2"/>
  <c r="AM453" i="2"/>
  <c r="BG453" i="2"/>
  <c r="AN441" i="2"/>
  <c r="BH441" i="2"/>
  <c r="BJ468" i="2"/>
  <c r="BO468" i="2"/>
  <c r="BG426" i="2"/>
  <c r="AM426" i="2"/>
  <c r="AK447" i="2"/>
  <c r="BE447" i="2"/>
  <c r="AK418" i="2"/>
  <c r="BE418" i="2"/>
  <c r="BP427" i="2"/>
  <c r="BK427" i="2"/>
  <c r="BL440" i="2"/>
  <c r="BQ440" i="2"/>
  <c r="BF444" i="2"/>
  <c r="AL444" i="2"/>
  <c r="AW428" i="2"/>
  <c r="BB428" i="2"/>
  <c r="BB425" i="2"/>
  <c r="AW425" i="2"/>
  <c r="BH411" i="2"/>
  <c r="AN411" i="2"/>
  <c r="AT412" i="2"/>
  <c r="AY412" i="2"/>
  <c r="BO421" i="2"/>
  <c r="BJ421" i="2"/>
  <c r="BH410" i="2"/>
  <c r="AN410" i="2"/>
  <c r="AZ410" i="2"/>
  <c r="AU410" i="2"/>
  <c r="BK395" i="2"/>
  <c r="BP395" i="2"/>
  <c r="AN403" i="2"/>
  <c r="BH403" i="2"/>
  <c r="AN397" i="2"/>
  <c r="BH397" i="2"/>
  <c r="BP398" i="2"/>
  <c r="BK398" i="2"/>
  <c r="BD367" i="2"/>
  <c r="AJ367" i="2"/>
  <c r="AT389" i="2"/>
  <c r="AY389" i="2"/>
  <c r="BR383" i="2"/>
  <c r="BM383" i="2"/>
  <c r="BO378" i="2"/>
  <c r="BJ378" i="2"/>
  <c r="BD360" i="2"/>
  <c r="AJ360" i="2"/>
  <c r="BP373" i="2"/>
  <c r="BK373" i="2"/>
  <c r="BB360" i="2"/>
  <c r="AW360" i="2"/>
  <c r="BE365" i="2"/>
  <c r="AK365" i="2"/>
  <c r="AW364" i="2"/>
  <c r="BB364" i="2"/>
  <c r="BD336" i="2"/>
  <c r="AJ336" i="2"/>
  <c r="AL363" i="2"/>
  <c r="BF363" i="2"/>
  <c r="BD371" i="2"/>
  <c r="AJ371" i="2"/>
  <c r="BN361" i="2"/>
  <c r="BI361" i="2"/>
  <c r="BC367" i="2"/>
  <c r="AX367" i="2"/>
  <c r="AN340" i="2"/>
  <c r="BH340" i="2"/>
  <c r="AV342" i="2"/>
  <c r="BA342" i="2"/>
  <c r="AM354" i="2"/>
  <c r="BG354" i="2"/>
  <c r="BE342" i="2"/>
  <c r="AK342" i="2"/>
  <c r="BR351" i="2"/>
  <c r="BM351" i="2"/>
  <c r="AL338" i="2"/>
  <c r="BF338" i="2"/>
  <c r="BE348" i="2"/>
  <c r="AK348" i="2"/>
  <c r="AJ323" i="2"/>
  <c r="BD323" i="2"/>
  <c r="BE326" i="2"/>
  <c r="AK326" i="2"/>
  <c r="BD316" i="2"/>
  <c r="AJ316" i="2"/>
  <c r="BC309" i="2"/>
  <c r="AX309" i="2"/>
  <c r="AN286" i="2"/>
  <c r="BH286" i="2"/>
  <c r="BC323" i="2"/>
  <c r="AX323" i="2"/>
  <c r="AM336" i="2"/>
  <c r="BG336" i="2"/>
  <c r="BH292" i="2"/>
  <c r="AN292" i="2"/>
  <c r="BQ327" i="2"/>
  <c r="BL327" i="2"/>
  <c r="AY309" i="2"/>
  <c r="AT309" i="2"/>
  <c r="BP352" i="2"/>
  <c r="BK352" i="2"/>
  <c r="BP322" i="2"/>
  <c r="BK322" i="2"/>
  <c r="BF291" i="2"/>
  <c r="AL291" i="2"/>
  <c r="BQ287" i="2"/>
  <c r="BL287" i="2"/>
  <c r="BA272" i="2"/>
  <c r="AV272" i="2"/>
  <c r="BB296" i="2"/>
  <c r="AW296" i="2"/>
  <c r="BF286" i="2"/>
  <c r="AL286" i="2"/>
  <c r="BG254" i="2"/>
  <c r="AM254" i="2"/>
  <c r="BE271" i="2"/>
  <c r="AK271" i="2"/>
  <c r="BO292" i="2"/>
  <c r="BJ292" i="2"/>
  <c r="BH303" i="2"/>
  <c r="AN303" i="2"/>
  <c r="BP285" i="2"/>
  <c r="BK285" i="2"/>
  <c r="BA266" i="2"/>
  <c r="AV266" i="2"/>
  <c r="BQ319" i="2"/>
  <c r="BL319" i="2"/>
  <c r="BA290" i="2"/>
  <c r="AV290" i="2"/>
  <c r="BC298" i="2"/>
  <c r="AX298" i="2"/>
  <c r="BE261" i="2"/>
  <c r="AK261" i="2"/>
  <c r="BL299" i="2"/>
  <c r="BQ299" i="2"/>
  <c r="BN242" i="2"/>
  <c r="BI242" i="2"/>
  <c r="BA269" i="2"/>
  <c r="AV269" i="2"/>
  <c r="AZ237" i="2"/>
  <c r="AU237" i="2"/>
  <c r="BH235" i="2"/>
  <c r="AN235" i="2"/>
  <c r="BH205" i="2"/>
  <c r="AN205" i="2"/>
  <c r="BR234" i="2"/>
  <c r="BM234" i="2"/>
  <c r="BK223" i="2"/>
  <c r="BP223" i="2"/>
  <c r="BB256" i="2"/>
  <c r="AW256" i="2"/>
  <c r="BG231" i="2"/>
  <c r="AM231" i="2"/>
  <c r="BG257" i="2"/>
  <c r="AM257" i="2"/>
  <c r="BK240" i="2"/>
  <c r="BP240" i="2"/>
  <c r="BN240" i="2"/>
  <c r="BI240" i="2"/>
  <c r="AX220" i="2"/>
  <c r="BC220" i="2"/>
  <c r="BE165" i="2"/>
  <c r="AK165" i="2"/>
  <c r="BK265" i="2"/>
  <c r="BP265" i="2"/>
  <c r="BF209" i="2"/>
  <c r="AL209" i="2"/>
  <c r="BL221" i="2"/>
  <c r="BQ221" i="2"/>
  <c r="BC191" i="2"/>
  <c r="AX191" i="2"/>
  <c r="AV152" i="2"/>
  <c r="BA152" i="2"/>
  <c r="BQ230" i="2"/>
  <c r="BL230" i="2"/>
  <c r="BH174" i="2"/>
  <c r="AN174" i="2"/>
  <c r="BQ223" i="2"/>
  <c r="BL223" i="2"/>
  <c r="AY191" i="2"/>
  <c r="AT191" i="2"/>
  <c r="BG159" i="2"/>
  <c r="AM159" i="2"/>
  <c r="AY197" i="2"/>
  <c r="AT197" i="2"/>
  <c r="BF173" i="2"/>
  <c r="AL173" i="2"/>
  <c r="BO205" i="2"/>
  <c r="BJ205" i="2"/>
  <c r="BP195" i="2"/>
  <c r="BK195" i="2"/>
  <c r="BJ184" i="2"/>
  <c r="BO184" i="2"/>
  <c r="BR173" i="2"/>
  <c r="BM173" i="2"/>
  <c r="BE129" i="2"/>
  <c r="AK129" i="2"/>
  <c r="BH147" i="2"/>
  <c r="AN147" i="2"/>
  <c r="AK104" i="2"/>
  <c r="BE104" i="2"/>
  <c r="AV157" i="2"/>
  <c r="BA157" i="2"/>
  <c r="BE142" i="2"/>
  <c r="AK142" i="2"/>
  <c r="AU157" i="2"/>
  <c r="AZ157" i="2"/>
  <c r="BD160" i="2"/>
  <c r="AJ160" i="2"/>
  <c r="BB133" i="2"/>
  <c r="AW133" i="2"/>
  <c r="BN166" i="2"/>
  <c r="BI166" i="2"/>
  <c r="AL91" i="2"/>
  <c r="BF91" i="2"/>
  <c r="BB156" i="2"/>
  <c r="AW156" i="2"/>
  <c r="BO185" i="2"/>
  <c r="BJ185" i="2"/>
  <c r="AW176" i="2"/>
  <c r="BB176" i="2"/>
  <c r="AT139" i="2"/>
  <c r="AY139" i="2"/>
  <c r="BG121" i="2"/>
  <c r="AM121" i="2"/>
  <c r="AT144" i="2"/>
  <c r="AY144" i="2"/>
  <c r="AJ162" i="2"/>
  <c r="BD162" i="2"/>
  <c r="AV125" i="2"/>
  <c r="BA125" i="2"/>
  <c r="BF80" i="2"/>
  <c r="AL80" i="2"/>
  <c r="BD88" i="2"/>
  <c r="AJ88" i="2"/>
  <c r="AK115" i="2"/>
  <c r="BE115" i="2"/>
  <c r="AK72" i="2"/>
  <c r="BE72" i="2"/>
  <c r="AK89" i="2"/>
  <c r="BE89" i="2"/>
  <c r="BQ133" i="2"/>
  <c r="BL133" i="2"/>
  <c r="BG103" i="2"/>
  <c r="AM103" i="2"/>
  <c r="AZ117" i="2"/>
  <c r="AU117" i="2"/>
  <c r="AJ20" i="2"/>
  <c r="BD20" i="2"/>
  <c r="BG88" i="2"/>
  <c r="AM88" i="2"/>
  <c r="AJ78" i="2"/>
  <c r="BD78" i="2"/>
  <c r="AJ5" i="2"/>
  <c r="BD5" i="2"/>
  <c r="BE45" i="2"/>
  <c r="AK45" i="2"/>
  <c r="AJ10" i="2"/>
  <c r="BD10" i="2"/>
  <c r="AJ18" i="2"/>
  <c r="BD18" i="2"/>
  <c r="BG22" i="2"/>
  <c r="AM22" i="2"/>
  <c r="BJ125" i="2"/>
  <c r="BO125" i="2"/>
  <c r="E62" i="3"/>
  <c r="E61" i="3"/>
  <c r="BG21" i="2"/>
  <c r="AM21" i="2"/>
  <c r="BE76" i="2"/>
  <c r="AK76" i="2"/>
  <c r="BF68" i="2"/>
  <c r="AL68" i="2"/>
  <c r="AZ515" i="2"/>
  <c r="AU515" i="2"/>
  <c r="BJ512" i="2"/>
  <c r="BO512" i="2"/>
  <c r="BB482" i="2"/>
  <c r="AW482" i="2"/>
  <c r="AL462" i="2"/>
  <c r="BF462" i="2"/>
  <c r="AN471" i="2"/>
  <c r="BH471" i="2"/>
  <c r="AJ458" i="2"/>
  <c r="BD458" i="2"/>
  <c r="BI477" i="2"/>
  <c r="BN477" i="2"/>
  <c r="AJ446" i="2"/>
  <c r="BD446" i="2"/>
  <c r="AZ421" i="2"/>
  <c r="AU421" i="2"/>
  <c r="BD419" i="2"/>
  <c r="AJ419" i="2"/>
  <c r="AV430" i="2"/>
  <c r="BA430" i="2"/>
  <c r="BM437" i="2"/>
  <c r="BR437" i="2"/>
  <c r="BE389" i="2"/>
  <c r="AK389" i="2"/>
  <c r="BP415" i="2"/>
  <c r="BK415" i="2"/>
  <c r="AL393" i="2"/>
  <c r="BF393" i="2"/>
  <c r="BB415" i="2"/>
  <c r="AW415" i="2"/>
  <c r="BD377" i="2"/>
  <c r="AJ377" i="2"/>
  <c r="BN363" i="2"/>
  <c r="BI363" i="2"/>
  <c r="AM364" i="2"/>
  <c r="BG364" i="2"/>
  <c r="AM365" i="2"/>
  <c r="BG365" i="2"/>
  <c r="BQ363" i="2"/>
  <c r="BL363" i="2"/>
  <c r="AX369" i="2"/>
  <c r="BC369" i="2"/>
  <c r="BN355" i="2"/>
  <c r="BI355" i="2"/>
  <c r="BH518" i="2"/>
  <c r="AN518" i="2"/>
  <c r="AZ510" i="2"/>
  <c r="AU510" i="2"/>
  <c r="BN509" i="2"/>
  <c r="BI509" i="2"/>
  <c r="BP513" i="2"/>
  <c r="BK513" i="2"/>
  <c r="BR501" i="2"/>
  <c r="BM501" i="2"/>
  <c r="AY521" i="2"/>
  <c r="AT521" i="2"/>
  <c r="BE515" i="2"/>
  <c r="AK515" i="2"/>
  <c r="AN517" i="2"/>
  <c r="BH517" i="2"/>
  <c r="AM514" i="2"/>
  <c r="BG514" i="2"/>
  <c r="BE507" i="2"/>
  <c r="AK507" i="2"/>
  <c r="AW513" i="2"/>
  <c r="BB513" i="2"/>
  <c r="BB504" i="2"/>
  <c r="AW504" i="2"/>
  <c r="AK513" i="2"/>
  <c r="BE513" i="2"/>
  <c r="AM504" i="2"/>
  <c r="BG504" i="2"/>
  <c r="BK501" i="2"/>
  <c r="BP501" i="2"/>
  <c r="BQ499" i="2"/>
  <c r="BL499" i="2"/>
  <c r="BF509" i="2"/>
  <c r="AL509" i="2"/>
  <c r="AK509" i="2"/>
  <c r="BE509" i="2"/>
  <c r="BL492" i="2"/>
  <c r="BQ492" i="2"/>
  <c r="AW496" i="2"/>
  <c r="BB496" i="2"/>
  <c r="BR498" i="2"/>
  <c r="BM498" i="2"/>
  <c r="BP499" i="2"/>
  <c r="BK499" i="2"/>
  <c r="AU473" i="2"/>
  <c r="AZ473" i="2"/>
  <c r="BN482" i="2"/>
  <c r="BI482" i="2"/>
  <c r="BF481" i="2"/>
  <c r="AL481" i="2"/>
  <c r="BR483" i="2"/>
  <c r="BM483" i="2"/>
  <c r="BN480" i="2"/>
  <c r="BI480" i="2"/>
  <c r="AK467" i="2"/>
  <c r="BE467" i="2"/>
  <c r="AJ479" i="2"/>
  <c r="BD479" i="2"/>
  <c r="BR476" i="2"/>
  <c r="BM476" i="2"/>
  <c r="AM457" i="2"/>
  <c r="BG457" i="2"/>
  <c r="AV467" i="2"/>
  <c r="BA467" i="2"/>
  <c r="AZ478" i="2"/>
  <c r="AU478" i="2"/>
  <c r="BP466" i="2"/>
  <c r="BK466" i="2"/>
  <c r="BO469" i="2"/>
  <c r="BJ469" i="2"/>
  <c r="BH448" i="2"/>
  <c r="AN448" i="2"/>
  <c r="AW468" i="2"/>
  <c r="BB468" i="2"/>
  <c r="BB459" i="2"/>
  <c r="AW459" i="2"/>
  <c r="BC441" i="2"/>
  <c r="AX441" i="2"/>
  <c r="BO464" i="2"/>
  <c r="BJ464" i="2"/>
  <c r="BF441" i="2"/>
  <c r="AL441" i="2"/>
  <c r="BN463" i="2"/>
  <c r="BI463" i="2"/>
  <c r="BH457" i="2"/>
  <c r="AN457" i="2"/>
  <c r="BP461" i="2"/>
  <c r="BK461" i="2"/>
  <c r="AL440" i="2"/>
  <c r="BF440" i="2"/>
  <c r="BO452" i="2"/>
  <c r="BJ452" i="2"/>
  <c r="BN442" i="2"/>
  <c r="BI442" i="2"/>
  <c r="BF438" i="2"/>
  <c r="AL438" i="2"/>
  <c r="AW426" i="2"/>
  <c r="BB426" i="2"/>
  <c r="BR444" i="2"/>
  <c r="BM444" i="2"/>
  <c r="BB427" i="2"/>
  <c r="AW427" i="2"/>
  <c r="AL424" i="2"/>
  <c r="BF424" i="2"/>
  <c r="BD437" i="2"/>
  <c r="AJ437" i="2"/>
  <c r="BD436" i="2"/>
  <c r="AJ436" i="2"/>
  <c r="AU416" i="2"/>
  <c r="AZ416" i="2"/>
  <c r="AZ408" i="2"/>
  <c r="AU408" i="2"/>
  <c r="BF426" i="2"/>
  <c r="AL426" i="2"/>
  <c r="BD422" i="2"/>
  <c r="AJ422" i="2"/>
  <c r="AV410" i="2"/>
  <c r="BA410" i="2"/>
  <c r="AM419" i="2"/>
  <c r="BG419" i="2"/>
  <c r="AM407" i="2"/>
  <c r="BG407" i="2"/>
  <c r="AN385" i="2"/>
  <c r="BH385" i="2"/>
  <c r="BC410" i="2"/>
  <c r="AX410" i="2"/>
  <c r="AX394" i="2"/>
  <c r="BC394" i="2"/>
  <c r="BF418" i="2"/>
  <c r="AL418" i="2"/>
  <c r="BI402" i="2"/>
  <c r="BN402" i="2"/>
  <c r="AJ424" i="2"/>
  <c r="BD424" i="2"/>
  <c r="BP396" i="2"/>
  <c r="BK396" i="2"/>
  <c r="BR390" i="2"/>
  <c r="BM390" i="2"/>
  <c r="BK394" i="2"/>
  <c r="BP394" i="2"/>
  <c r="AM362" i="2"/>
  <c r="BG362" i="2"/>
  <c r="BC365" i="2"/>
  <c r="AX365" i="2"/>
  <c r="BB380" i="2"/>
  <c r="AW380" i="2"/>
  <c r="AX381" i="2"/>
  <c r="BC381" i="2"/>
  <c r="AL374" i="2"/>
  <c r="BF374" i="2"/>
  <c r="AL350" i="2"/>
  <c r="BF350" i="2"/>
  <c r="BR379" i="2"/>
  <c r="BM379" i="2"/>
  <c r="BN362" i="2"/>
  <c r="BI362" i="2"/>
  <c r="AN371" i="2"/>
  <c r="BH371" i="2"/>
  <c r="BH339" i="2"/>
  <c r="AN339" i="2"/>
  <c r="AY371" i="2"/>
  <c r="AT371" i="2"/>
  <c r="BD337" i="2"/>
  <c r="AJ337" i="2"/>
  <c r="BF342" i="2"/>
  <c r="AL342" i="2"/>
  <c r="AK354" i="2"/>
  <c r="BE354" i="2"/>
  <c r="AK350" i="2"/>
  <c r="BE350" i="2"/>
  <c r="AU336" i="2"/>
  <c r="AZ336" i="2"/>
  <c r="AZ329" i="2"/>
  <c r="AU329" i="2"/>
  <c r="AT365" i="2"/>
  <c r="AY365" i="2"/>
  <c r="BE339" i="2"/>
  <c r="AK339" i="2"/>
  <c r="BI358" i="2"/>
  <c r="BN358" i="2"/>
  <c r="BO324" i="2"/>
  <c r="BJ324" i="2"/>
  <c r="AT323" i="2"/>
  <c r="AY323" i="2"/>
  <c r="AN289" i="2"/>
  <c r="BH289" i="2"/>
  <c r="AZ326" i="2"/>
  <c r="AU326" i="2"/>
  <c r="BK307" i="2"/>
  <c r="BP307" i="2"/>
  <c r="AY316" i="2"/>
  <c r="AT316" i="2"/>
  <c r="AJ274" i="2"/>
  <c r="BD274" i="2"/>
  <c r="BJ318" i="2"/>
  <c r="BO318" i="2"/>
  <c r="BE315" i="2"/>
  <c r="AK315" i="2"/>
  <c r="BD308" i="2"/>
  <c r="AJ308" i="2"/>
  <c r="AV319" i="2"/>
  <c r="BA319" i="2"/>
  <c r="BO297" i="2"/>
  <c r="BJ297" i="2"/>
  <c r="BM302" i="2"/>
  <c r="BR302" i="2"/>
  <c r="AJ268" i="2"/>
  <c r="BD268" i="2"/>
  <c r="BA271" i="2"/>
  <c r="AV271" i="2"/>
  <c r="BH296" i="2"/>
  <c r="AN296" i="2"/>
  <c r="BH264" i="2"/>
  <c r="AN264" i="2"/>
  <c r="BM285" i="2"/>
  <c r="BR285" i="2"/>
  <c r="BO275" i="2"/>
  <c r="BJ275" i="2"/>
  <c r="BC261" i="2"/>
  <c r="AX261" i="2"/>
  <c r="BO306" i="2"/>
  <c r="BJ306" i="2"/>
  <c r="AV297" i="2"/>
  <c r="BA297" i="2"/>
  <c r="AY272" i="2"/>
  <c r="AT272" i="2"/>
  <c r="AZ253" i="2"/>
  <c r="AU253" i="2"/>
  <c r="BF289" i="2"/>
  <c r="AL289" i="2"/>
  <c r="BC303" i="2"/>
  <c r="AX303" i="2"/>
  <c r="BD265" i="2"/>
  <c r="AJ265" i="2"/>
  <c r="BE289" i="2"/>
  <c r="AK289" i="2"/>
  <c r="AT273" i="2"/>
  <c r="AY273" i="2"/>
  <c r="AM239" i="2"/>
  <c r="BG239" i="2"/>
  <c r="BF215" i="2"/>
  <c r="AL215" i="2"/>
  <c r="BP239" i="2"/>
  <c r="BK239" i="2"/>
  <c r="BA219" i="2"/>
  <c r="AV219" i="2"/>
  <c r="BC249" i="2"/>
  <c r="AX249" i="2"/>
  <c r="BI236" i="2"/>
  <c r="BN236" i="2"/>
  <c r="BB249" i="2"/>
  <c r="AW249" i="2"/>
  <c r="AU241" i="2"/>
  <c r="AZ241" i="2"/>
  <c r="AX231" i="2"/>
  <c r="BC231" i="2"/>
  <c r="AN263" i="2"/>
  <c r="BH263" i="2"/>
  <c r="AM226" i="2"/>
  <c r="BG226" i="2"/>
  <c r="BN247" i="2"/>
  <c r="BI247" i="2"/>
  <c r="AV242" i="2"/>
  <c r="BA242" i="2"/>
  <c r="AJ229" i="2"/>
  <c r="BD229" i="2"/>
  <c r="BJ240" i="2"/>
  <c r="BO240" i="2"/>
  <c r="BR230" i="2"/>
  <c r="BM230" i="2"/>
  <c r="BL228" i="2"/>
  <c r="BQ228" i="2"/>
  <c r="BG212" i="2"/>
  <c r="AM212" i="2"/>
  <c r="BA203" i="2"/>
  <c r="AV203" i="2"/>
  <c r="AZ202" i="2"/>
  <c r="AU202" i="2"/>
  <c r="BO192" i="2"/>
  <c r="BJ192" i="2"/>
  <c r="BQ211" i="2"/>
  <c r="BL211" i="2"/>
  <c r="AK189" i="2"/>
  <c r="BE189" i="2"/>
  <c r="AJ177" i="2"/>
  <c r="BD177" i="2"/>
  <c r="BO173" i="2"/>
  <c r="BJ173" i="2"/>
  <c r="BF207" i="2"/>
  <c r="AL207" i="2"/>
  <c r="AZ190" i="2"/>
  <c r="AU190" i="2"/>
  <c r="BE153" i="2"/>
  <c r="AK153" i="2"/>
  <c r="AX170" i="2"/>
  <c r="BC170" i="2"/>
  <c r="AJ199" i="2"/>
  <c r="BD199" i="2"/>
  <c r="AL148" i="2"/>
  <c r="BF148" i="2"/>
  <c r="BG127" i="2"/>
  <c r="AM127" i="2"/>
  <c r="BQ181" i="2"/>
  <c r="BL181" i="2"/>
  <c r="BP169" i="2"/>
  <c r="BK169" i="2"/>
  <c r="AK157" i="2"/>
  <c r="BE157" i="2"/>
  <c r="BG130" i="2"/>
  <c r="AM130" i="2"/>
  <c r="AT160" i="2"/>
  <c r="AY160" i="2"/>
  <c r="AK90" i="2"/>
  <c r="BE90" i="2"/>
  <c r="AN155" i="2"/>
  <c r="BH155" i="2"/>
  <c r="AZ138" i="2"/>
  <c r="AU138" i="2"/>
  <c r="BG176" i="2"/>
  <c r="AM176" i="2"/>
  <c r="AX137" i="2"/>
  <c r="BC137" i="2"/>
  <c r="AJ144" i="2"/>
  <c r="BD144" i="2"/>
  <c r="BM175" i="2"/>
  <c r="BR175" i="2"/>
  <c r="BB130" i="2"/>
  <c r="AW130" i="2"/>
  <c r="BG124" i="2"/>
  <c r="AM124" i="2"/>
  <c r="BK119" i="2"/>
  <c r="BP119" i="2"/>
  <c r="AJ90" i="2"/>
  <c r="BD90" i="2"/>
  <c r="AN101" i="2"/>
  <c r="BH101" i="2"/>
  <c r="BK114" i="2"/>
  <c r="BP114" i="2"/>
  <c r="BH16" i="2"/>
  <c r="AN16" i="2"/>
  <c r="BK120" i="2"/>
  <c r="BP120" i="2"/>
  <c r="BG80" i="2"/>
  <c r="AM80" i="2"/>
  <c r="AJ15" i="2"/>
  <c r="BD15" i="2"/>
  <c r="BE85" i="2"/>
  <c r="AK85" i="2"/>
  <c r="AN7" i="2"/>
  <c r="BH7" i="2"/>
  <c r="AL79" i="2"/>
  <c r="BF79" i="2"/>
  <c r="AJ54" i="2"/>
  <c r="BD54" i="2"/>
  <c r="BH69" i="2"/>
  <c r="AN69" i="2"/>
  <c r="BD70" i="2"/>
  <c r="AJ70" i="2"/>
  <c r="BF8" i="2"/>
  <c r="AL8" i="2"/>
  <c r="BD38" i="2"/>
  <c r="AJ38" i="2"/>
  <c r="BD12" i="2"/>
  <c r="AJ12" i="2"/>
  <c r="BF58" i="2"/>
  <c r="AL58" i="2"/>
  <c r="BK505" i="2"/>
  <c r="BP505" i="2"/>
  <c r="AY482" i="2"/>
  <c r="AT482" i="2"/>
  <c r="AT473" i="2"/>
  <c r="AY473" i="2"/>
  <c r="BK470" i="2"/>
  <c r="BP470" i="2"/>
  <c r="BH459" i="2"/>
  <c r="AN459" i="2"/>
  <c r="AJ444" i="2"/>
  <c r="BD444" i="2"/>
  <c r="BI460" i="2"/>
  <c r="BN460" i="2"/>
  <c r="BF428" i="2"/>
  <c r="AL428" i="2"/>
  <c r="BE440" i="2"/>
  <c r="AK440" i="2"/>
  <c r="AW430" i="2"/>
  <c r="BB430" i="2"/>
  <c r="BC409" i="2"/>
  <c r="AX409" i="2"/>
  <c r="BN397" i="2"/>
  <c r="BI397" i="2"/>
  <c r="AL384" i="2"/>
  <c r="BF384" i="2"/>
  <c r="AK386" i="2"/>
  <c r="BE386" i="2"/>
  <c r="BL373" i="2"/>
  <c r="BQ373" i="2"/>
  <c r="AN353" i="2"/>
  <c r="BH353" i="2"/>
  <c r="BM521" i="2"/>
  <c r="BR521" i="2"/>
  <c r="BP522" i="2"/>
  <c r="BK522" i="2"/>
  <c r="AM519" i="2"/>
  <c r="BG519" i="2"/>
  <c r="BE508" i="2"/>
  <c r="AK508" i="2"/>
  <c r="AM510" i="2"/>
  <c r="BG510" i="2"/>
  <c r="BN503" i="2"/>
  <c r="BI503" i="2"/>
  <c r="BE511" i="2"/>
  <c r="AK511" i="2"/>
  <c r="AT505" i="2"/>
  <c r="AY505" i="2"/>
  <c r="BE498" i="2"/>
  <c r="AK498" i="2"/>
  <c r="AJ496" i="2"/>
  <c r="BD496" i="2"/>
  <c r="AU509" i="2"/>
  <c r="AZ509" i="2"/>
  <c r="BJ500" i="2"/>
  <c r="BO500" i="2"/>
  <c r="BB483" i="2"/>
  <c r="AW483" i="2"/>
  <c r="BD499" i="2"/>
  <c r="AJ499" i="2"/>
  <c r="BD491" i="2"/>
  <c r="AJ491" i="2"/>
  <c r="BF489" i="2"/>
  <c r="AL489" i="2"/>
  <c r="AK475" i="2"/>
  <c r="BE475" i="2"/>
  <c r="BE476" i="2"/>
  <c r="AK476" i="2"/>
  <c r="AV490" i="2"/>
  <c r="BA490" i="2"/>
  <c r="BP483" i="2"/>
  <c r="BK483" i="2"/>
  <c r="BA481" i="2"/>
  <c r="AV481" i="2"/>
  <c r="AX475" i="2"/>
  <c r="BC475" i="2"/>
  <c r="AU479" i="2"/>
  <c r="AZ479" i="2"/>
  <c r="AZ467" i="2"/>
  <c r="AU467" i="2"/>
  <c r="AY479" i="2"/>
  <c r="AT479" i="2"/>
  <c r="BO471" i="2"/>
  <c r="BJ471" i="2"/>
  <c r="BI453" i="2"/>
  <c r="BN453" i="2"/>
  <c r="BG455" i="2"/>
  <c r="AM455" i="2"/>
  <c r="BH470" i="2"/>
  <c r="AN470" i="2"/>
  <c r="AY463" i="2"/>
  <c r="AT463" i="2"/>
  <c r="BC450" i="2"/>
  <c r="AX450" i="2"/>
  <c r="BP443" i="2"/>
  <c r="BK443" i="2"/>
  <c r="BA437" i="2"/>
  <c r="AV437" i="2"/>
  <c r="BJ459" i="2"/>
  <c r="BO459" i="2"/>
  <c r="BH446" i="2"/>
  <c r="AN446" i="2"/>
  <c r="BA449" i="2"/>
  <c r="AV449" i="2"/>
  <c r="BL447" i="2"/>
  <c r="BQ447" i="2"/>
  <c r="BG424" i="2"/>
  <c r="AM424" i="2"/>
  <c r="BA440" i="2"/>
  <c r="AV440" i="2"/>
  <c r="BO436" i="2"/>
  <c r="BJ436" i="2"/>
  <c r="AY437" i="2"/>
  <c r="AT437" i="2"/>
  <c r="AV424" i="2"/>
  <c r="BA424" i="2"/>
  <c r="AY436" i="2"/>
  <c r="AT436" i="2"/>
  <c r="AV426" i="2"/>
  <c r="BA426" i="2"/>
  <c r="BE411" i="2"/>
  <c r="AK411" i="2"/>
  <c r="AT422" i="2"/>
  <c r="AY422" i="2"/>
  <c r="BB419" i="2"/>
  <c r="AW419" i="2"/>
  <c r="BJ405" i="2"/>
  <c r="BO405" i="2"/>
  <c r="BA416" i="2"/>
  <c r="AV416" i="2"/>
  <c r="BG416" i="2"/>
  <c r="AM416" i="2"/>
  <c r="AU402" i="2"/>
  <c r="AZ402" i="2"/>
  <c r="BR395" i="2"/>
  <c r="BM395" i="2"/>
  <c r="AW387" i="2"/>
  <c r="BB387" i="2"/>
  <c r="BP402" i="2"/>
  <c r="BK402" i="2"/>
  <c r="AZ399" i="2"/>
  <c r="AU399" i="2"/>
  <c r="BI388" i="2"/>
  <c r="BN388" i="2"/>
  <c r="BK382" i="2"/>
  <c r="BP382" i="2"/>
  <c r="BO379" i="2"/>
  <c r="BJ379" i="2"/>
  <c r="BQ380" i="2"/>
  <c r="BL380" i="2"/>
  <c r="AJ389" i="2"/>
  <c r="BD389" i="2"/>
  <c r="BP380" i="2"/>
  <c r="BK380" i="2"/>
  <c r="BE359" i="2"/>
  <c r="AK359" i="2"/>
  <c r="BN384" i="2"/>
  <c r="BI384" i="2"/>
  <c r="AM374" i="2"/>
  <c r="BG374" i="2"/>
  <c r="AV356" i="2"/>
  <c r="BA356" i="2"/>
  <c r="BC371" i="2"/>
  <c r="AX371" i="2"/>
  <c r="BA363" i="2"/>
  <c r="AV363" i="2"/>
  <c r="BO337" i="2"/>
  <c r="BJ337" i="2"/>
  <c r="BH368" i="2"/>
  <c r="AN368" i="2"/>
  <c r="BF362" i="2"/>
  <c r="AL362" i="2"/>
  <c r="BA346" i="2"/>
  <c r="AV346" i="2"/>
  <c r="AU334" i="2"/>
  <c r="AZ334" i="2"/>
  <c r="AJ351" i="2"/>
  <c r="BD351" i="2"/>
  <c r="BP361" i="2"/>
  <c r="BK361" i="2"/>
  <c r="AX345" i="2"/>
  <c r="BC345" i="2"/>
  <c r="AX357" i="2"/>
  <c r="BC357" i="2"/>
  <c r="BF345" i="2"/>
  <c r="AL345" i="2"/>
  <c r="BC343" i="2"/>
  <c r="AX343" i="2"/>
  <c r="BQ317" i="2"/>
  <c r="BL317" i="2"/>
  <c r="BF305" i="2"/>
  <c r="AL305" i="2"/>
  <c r="BI343" i="2"/>
  <c r="BN343" i="2"/>
  <c r="BN322" i="2"/>
  <c r="BI322" i="2"/>
  <c r="BP325" i="2"/>
  <c r="BK325" i="2"/>
  <c r="BR334" i="2"/>
  <c r="BM334" i="2"/>
  <c r="AM325" i="2"/>
  <c r="BG325" i="2"/>
  <c r="BI328" i="2"/>
  <c r="BN328" i="2"/>
  <c r="BC315" i="2"/>
  <c r="AX315" i="2"/>
  <c r="AL273" i="2"/>
  <c r="BF273" i="2"/>
  <c r="BQ313" i="2"/>
  <c r="BL313" i="2"/>
  <c r="BB336" i="2"/>
  <c r="AW336" i="2"/>
  <c r="AT327" i="2"/>
  <c r="AY327" i="2"/>
  <c r="BF317" i="2"/>
  <c r="AL317" i="2"/>
  <c r="BG310" i="2"/>
  <c r="AM310" i="2"/>
  <c r="AL284" i="2"/>
  <c r="BF284" i="2"/>
  <c r="BF294" i="2"/>
  <c r="AL294" i="2"/>
  <c r="BO282" i="2"/>
  <c r="BJ282" i="2"/>
  <c r="BC267" i="2"/>
  <c r="AX267" i="2"/>
  <c r="BO279" i="2"/>
  <c r="BJ279" i="2"/>
  <c r="AY288" i="2"/>
  <c r="AT288" i="2"/>
  <c r="AJ295" i="2"/>
  <c r="BD295" i="2"/>
  <c r="BF263" i="2"/>
  <c r="AL263" i="2"/>
  <c r="BM295" i="2"/>
  <c r="BR295" i="2"/>
  <c r="AM295" i="2"/>
  <c r="BG295" i="2"/>
  <c r="BL285" i="2"/>
  <c r="BQ285" i="2"/>
  <c r="BP252" i="2"/>
  <c r="BK252" i="2"/>
  <c r="BJ269" i="2"/>
  <c r="BO269" i="2"/>
  <c r="AU276" i="2"/>
  <c r="AZ276" i="2"/>
  <c r="AT291" i="2"/>
  <c r="AY291" i="2"/>
  <c r="AK259" i="2"/>
  <c r="BE259" i="2"/>
  <c r="AY297" i="2"/>
  <c r="AT297" i="2"/>
  <c r="BG256" i="2"/>
  <c r="AM256" i="2"/>
  <c r="BH214" i="2"/>
  <c r="AN214" i="2"/>
  <c r="AM236" i="2"/>
  <c r="BG236" i="2"/>
  <c r="BH213" i="2"/>
  <c r="AN213" i="2"/>
  <c r="BK229" i="2"/>
  <c r="BP229" i="2"/>
  <c r="BM267" i="2"/>
  <c r="BR267" i="2"/>
  <c r="BB235" i="2"/>
  <c r="AW235" i="2"/>
  <c r="BG229" i="2"/>
  <c r="AM229" i="2"/>
  <c r="BA210" i="2"/>
  <c r="AV210" i="2"/>
  <c r="AX246" i="2"/>
  <c r="BC246" i="2"/>
  <c r="AL254" i="2"/>
  <c r="BF254" i="2"/>
  <c r="BJ251" i="2"/>
  <c r="BO251" i="2"/>
  <c r="BG224" i="2"/>
  <c r="AM224" i="2"/>
  <c r="AT238" i="2"/>
  <c r="AY238" i="2"/>
  <c r="BB230" i="2"/>
  <c r="AW230" i="2"/>
  <c r="BR265" i="2"/>
  <c r="BM265" i="2"/>
  <c r="AZ240" i="2"/>
  <c r="AU240" i="2"/>
  <c r="BA228" i="2"/>
  <c r="AV228" i="2"/>
  <c r="BB212" i="2"/>
  <c r="AW212" i="2"/>
  <c r="BQ187" i="2"/>
  <c r="BL187" i="2"/>
  <c r="BD184" i="2"/>
  <c r="AJ184" i="2"/>
  <c r="BL250" i="2"/>
  <c r="BQ250" i="2"/>
  <c r="BA209" i="2"/>
  <c r="AV209" i="2"/>
  <c r="AT210" i="2"/>
  <c r="AY210" i="2"/>
  <c r="BP188" i="2"/>
  <c r="BK188" i="2"/>
  <c r="AK176" i="2"/>
  <c r="BE176" i="2"/>
  <c r="AK186" i="2"/>
  <c r="BE186" i="2"/>
  <c r="BA173" i="2"/>
  <c r="AV173" i="2"/>
  <c r="BO216" i="2"/>
  <c r="BJ216" i="2"/>
  <c r="BB178" i="2"/>
  <c r="AW178" i="2"/>
  <c r="BF152" i="2"/>
  <c r="AL152" i="2"/>
  <c r="BD205" i="2"/>
  <c r="AJ205" i="2"/>
  <c r="BC215" i="2"/>
  <c r="AX215" i="2"/>
  <c r="AL204" i="2"/>
  <c r="BF204" i="2"/>
  <c r="AY199" i="2"/>
  <c r="AT199" i="2"/>
  <c r="BL177" i="2"/>
  <c r="BQ177" i="2"/>
  <c r="BD188" i="2"/>
  <c r="AJ188" i="2"/>
  <c r="BD182" i="2"/>
  <c r="AJ182" i="2"/>
  <c r="BJ147" i="2"/>
  <c r="BO147" i="2"/>
  <c r="AW170" i="2"/>
  <c r="BB170" i="2"/>
  <c r="BP158" i="2"/>
  <c r="BK158" i="2"/>
  <c r="BC143" i="2"/>
  <c r="AX143" i="2"/>
  <c r="AL157" i="2"/>
  <c r="BF157" i="2"/>
  <c r="AT165" i="2"/>
  <c r="AY165" i="2"/>
  <c r="BN127" i="2"/>
  <c r="BI127" i="2"/>
  <c r="BH144" i="2"/>
  <c r="AN144" i="2"/>
  <c r="AW163" i="2"/>
  <c r="BB163" i="2"/>
  <c r="AW151" i="2"/>
  <c r="BB151" i="2"/>
  <c r="BH123" i="2"/>
  <c r="AN123" i="2"/>
  <c r="BG162" i="2"/>
  <c r="AM162" i="2"/>
  <c r="AU145" i="2"/>
  <c r="AZ145" i="2"/>
  <c r="BB169" i="2"/>
  <c r="AW169" i="2"/>
  <c r="AZ156" i="2"/>
  <c r="AU156" i="2"/>
  <c r="AN143" i="2"/>
  <c r="BH143" i="2"/>
  <c r="BO159" i="2"/>
  <c r="BJ159" i="2"/>
  <c r="BG134" i="2"/>
  <c r="AM134" i="2"/>
  <c r="AJ153" i="2"/>
  <c r="BD153" i="2"/>
  <c r="AJ126" i="2"/>
  <c r="BD126" i="2"/>
  <c r="BN169" i="2"/>
  <c r="BI169" i="2"/>
  <c r="BE161" i="2"/>
  <c r="AK161" i="2"/>
  <c r="BG148" i="2"/>
  <c r="AM148" i="2"/>
  <c r="AX135" i="2"/>
  <c r="BC135" i="2"/>
  <c r="BL117" i="2"/>
  <c r="BQ117" i="2"/>
  <c r="AK98" i="2"/>
  <c r="BE98" i="2"/>
  <c r="AJ87" i="2"/>
  <c r="BD87" i="2"/>
  <c r="BE103" i="2"/>
  <c r="AK103" i="2"/>
  <c r="BE86" i="2"/>
  <c r="AK86" i="2"/>
  <c r="AL112" i="2"/>
  <c r="BF112" i="2"/>
  <c r="D25" i="3"/>
  <c r="BH18" i="2"/>
  <c r="AN18" i="2"/>
  <c r="BD32" i="2"/>
  <c r="AJ32" i="2"/>
  <c r="BF45" i="2"/>
  <c r="AL45" i="2"/>
  <c r="BF65" i="2"/>
  <c r="AL65" i="2"/>
  <c r="BD65" i="2"/>
  <c r="AJ65" i="2"/>
  <c r="BD28" i="2"/>
  <c r="AJ28" i="2"/>
  <c r="AN22" i="2"/>
  <c r="BH22" i="2"/>
  <c r="BH64" i="2"/>
  <c r="AN64" i="2"/>
  <c r="BF64" i="2"/>
  <c r="AL64" i="2"/>
  <c r="BH5" i="2"/>
  <c r="AN5" i="2"/>
  <c r="C62" i="3"/>
  <c r="C61" i="3"/>
  <c r="BE21" i="2"/>
  <c r="AK21" i="2"/>
  <c r="E10" i="3"/>
  <c r="BE516" i="2"/>
  <c r="AK516" i="2"/>
  <c r="BP510" i="2"/>
  <c r="BK510" i="2"/>
  <c r="AX512" i="2"/>
  <c r="BC512" i="2"/>
  <c r="BB484" i="2"/>
  <c r="AW484" i="2"/>
  <c r="BK468" i="2"/>
  <c r="BP468" i="2"/>
  <c r="BD413" i="2"/>
  <c r="AJ413" i="2"/>
  <c r="BD342" i="2"/>
  <c r="AJ342" i="2"/>
  <c r="AM522" i="2"/>
  <c r="BG522" i="2"/>
  <c r="AZ508" i="2"/>
  <c r="AU508" i="2"/>
  <c r="BB510" i="2"/>
  <c r="AW510" i="2"/>
  <c r="BN508" i="2"/>
  <c r="BI508" i="2"/>
  <c r="AY503" i="2"/>
  <c r="AT503" i="2"/>
  <c r="AZ511" i="2"/>
  <c r="AU511" i="2"/>
  <c r="AK503" i="2"/>
  <c r="BE503" i="2"/>
  <c r="BE504" i="2"/>
  <c r="AK504" i="2"/>
  <c r="BG506" i="2"/>
  <c r="AM506" i="2"/>
  <c r="BP500" i="2"/>
  <c r="BK500" i="2"/>
  <c r="AN494" i="2"/>
  <c r="BH494" i="2"/>
  <c r="BM502" i="2"/>
  <c r="BR502" i="2"/>
  <c r="AN499" i="2"/>
  <c r="BH499" i="2"/>
  <c r="BN507" i="2"/>
  <c r="BI507" i="2"/>
  <c r="AN492" i="2"/>
  <c r="BH492" i="2"/>
  <c r="BQ493" i="2"/>
  <c r="BL493" i="2"/>
  <c r="BG474" i="2"/>
  <c r="AM474" i="2"/>
  <c r="BR466" i="2"/>
  <c r="BM466" i="2"/>
  <c r="BE466" i="2"/>
  <c r="AK466" i="2"/>
  <c r="AT477" i="2"/>
  <c r="AY477" i="2"/>
  <c r="AN461" i="2"/>
  <c r="BH461" i="2"/>
  <c r="AJ450" i="2"/>
  <c r="BD450" i="2"/>
  <c r="AY452" i="2"/>
  <c r="AT452" i="2"/>
  <c r="AX470" i="2"/>
  <c r="BC470" i="2"/>
  <c r="AL447" i="2"/>
  <c r="BF447" i="2"/>
  <c r="AN450" i="2"/>
  <c r="BH450" i="2"/>
  <c r="BK456" i="2"/>
  <c r="BP456" i="2"/>
  <c r="BQ439" i="2"/>
  <c r="BL439" i="2"/>
  <c r="BO458" i="2"/>
  <c r="BJ458" i="2"/>
  <c r="AY443" i="2"/>
  <c r="AT443" i="2"/>
  <c r="BB449" i="2"/>
  <c r="AW449" i="2"/>
  <c r="AL458" i="2"/>
  <c r="BF458" i="2"/>
  <c r="BF449" i="2"/>
  <c r="AL449" i="2"/>
  <c r="AW424" i="2"/>
  <c r="BB424" i="2"/>
  <c r="BQ446" i="2"/>
  <c r="BL446" i="2"/>
  <c r="BL435" i="2"/>
  <c r="BQ435" i="2"/>
  <c r="BG434" i="2"/>
  <c r="AM434" i="2"/>
  <c r="BH433" i="2"/>
  <c r="AN433" i="2"/>
  <c r="AZ420" i="2"/>
  <c r="AU420" i="2"/>
  <c r="BE416" i="2"/>
  <c r="AK416" i="2"/>
  <c r="BE403" i="2"/>
  <c r="AK403" i="2"/>
  <c r="BL420" i="2"/>
  <c r="BQ420" i="2"/>
  <c r="AM421" i="2"/>
  <c r="BG421" i="2"/>
  <c r="BK408" i="2"/>
  <c r="BP408" i="2"/>
  <c r="BR404" i="2"/>
  <c r="BM404" i="2"/>
  <c r="BJ425" i="2"/>
  <c r="BO425" i="2"/>
  <c r="AN406" i="2"/>
  <c r="BH406" i="2"/>
  <c r="BA423" i="2"/>
  <c r="AV423" i="2"/>
  <c r="BG404" i="2"/>
  <c r="AM404" i="2"/>
  <c r="BL401" i="2"/>
  <c r="BQ401" i="2"/>
  <c r="AY424" i="2"/>
  <c r="AT424" i="2"/>
  <c r="AW394" i="2"/>
  <c r="BB394" i="2"/>
  <c r="BG387" i="2"/>
  <c r="AM387" i="2"/>
  <c r="BP409" i="2"/>
  <c r="BK409" i="2"/>
  <c r="AM398" i="2"/>
  <c r="BG398" i="2"/>
  <c r="AK399" i="2"/>
  <c r="BE399" i="2"/>
  <c r="BK391" i="2"/>
  <c r="BP391" i="2"/>
  <c r="BJ395" i="2"/>
  <c r="BO395" i="2"/>
  <c r="BG396" i="2"/>
  <c r="AM396" i="2"/>
  <c r="BJ377" i="2"/>
  <c r="BO377" i="2"/>
  <c r="AU360" i="2"/>
  <c r="AZ360" i="2"/>
  <c r="BN379" i="2"/>
  <c r="BI379" i="2"/>
  <c r="AK373" i="2"/>
  <c r="BE373" i="2"/>
  <c r="AZ368" i="2"/>
  <c r="AU368" i="2"/>
  <c r="BN380" i="2"/>
  <c r="BI380" i="2"/>
  <c r="BM369" i="2"/>
  <c r="BR369" i="2"/>
  <c r="BP387" i="2"/>
  <c r="BK387" i="2"/>
  <c r="BI364" i="2"/>
  <c r="BN364" i="2"/>
  <c r="AV362" i="2"/>
  <c r="BA362" i="2"/>
  <c r="AK341" i="2"/>
  <c r="BE341" i="2"/>
  <c r="BL349" i="2"/>
  <c r="BQ349" i="2"/>
  <c r="AJ345" i="2"/>
  <c r="BD345" i="2"/>
  <c r="AL328" i="2"/>
  <c r="BF328" i="2"/>
  <c r="AY351" i="2"/>
  <c r="AT351" i="2"/>
  <c r="BJ361" i="2"/>
  <c r="BO361" i="2"/>
  <c r="BH304" i="2"/>
  <c r="AN304" i="2"/>
  <c r="BO332" i="2"/>
  <c r="BJ332" i="2"/>
  <c r="BP323" i="2"/>
  <c r="BK323" i="2"/>
  <c r="AJ314" i="2"/>
  <c r="BD314" i="2"/>
  <c r="BD325" i="2"/>
  <c r="AJ325" i="2"/>
  <c r="AY308" i="2"/>
  <c r="AT308" i="2"/>
  <c r="BB327" i="2"/>
  <c r="AW327" i="2"/>
  <c r="AV317" i="2"/>
  <c r="BA317" i="2"/>
  <c r="BQ321" i="2"/>
  <c r="BL321" i="2"/>
  <c r="AY313" i="2"/>
  <c r="AT313" i="2"/>
  <c r="AJ327" i="2"/>
  <c r="BD327" i="2"/>
  <c r="AN283" i="2"/>
  <c r="BH283" i="2"/>
  <c r="AJ281" i="2"/>
  <c r="BD281" i="2"/>
  <c r="BF300" i="2"/>
  <c r="AL300" i="2"/>
  <c r="BP278" i="2"/>
  <c r="BK278" i="2"/>
  <c r="AU300" i="2"/>
  <c r="AZ300" i="2"/>
  <c r="BF271" i="2"/>
  <c r="AL271" i="2"/>
  <c r="AY295" i="2"/>
  <c r="AT295" i="2"/>
  <c r="AV283" i="2"/>
  <c r="BA283" i="2"/>
  <c r="BC285" i="2"/>
  <c r="AX285" i="2"/>
  <c r="BH258" i="2"/>
  <c r="AN258" i="2"/>
  <c r="BC284" i="2"/>
  <c r="AX284" i="2"/>
  <c r="AM271" i="2"/>
  <c r="BG271" i="2"/>
  <c r="BB252" i="2"/>
  <c r="AW252" i="2"/>
  <c r="AL259" i="2"/>
  <c r="BF259" i="2"/>
  <c r="BH278" i="2"/>
  <c r="AN278" i="2"/>
  <c r="AZ259" i="2"/>
  <c r="AU259" i="2"/>
  <c r="AW272" i="2"/>
  <c r="BB272" i="2"/>
  <c r="AZ258" i="2"/>
  <c r="AU258" i="2"/>
  <c r="AM238" i="2"/>
  <c r="BG238" i="2"/>
  <c r="AY213" i="2"/>
  <c r="AT213" i="2"/>
  <c r="BR280" i="2"/>
  <c r="BM280" i="2"/>
  <c r="BR248" i="2"/>
  <c r="BM248" i="2"/>
  <c r="BG249" i="2"/>
  <c r="AM249" i="2"/>
  <c r="BC234" i="2"/>
  <c r="AX234" i="2"/>
  <c r="BB229" i="2"/>
  <c r="AW229" i="2"/>
  <c r="BO300" i="2"/>
  <c r="BJ300" i="2"/>
  <c r="AK244" i="2"/>
  <c r="BE244" i="2"/>
  <c r="BP234" i="2"/>
  <c r="BK234" i="2"/>
  <c r="BN224" i="2"/>
  <c r="BI224" i="2"/>
  <c r="BO276" i="2"/>
  <c r="BJ276" i="2"/>
  <c r="BM250" i="2"/>
  <c r="BR250" i="2"/>
  <c r="BM227" i="2"/>
  <c r="BR227" i="2"/>
  <c r="BO222" i="2"/>
  <c r="BJ222" i="2"/>
  <c r="AN211" i="2"/>
  <c r="BH211" i="2"/>
  <c r="BC198" i="2"/>
  <c r="AX198" i="2"/>
  <c r="BR249" i="2"/>
  <c r="BM249" i="2"/>
  <c r="AN210" i="2"/>
  <c r="BH210" i="2"/>
  <c r="BP194" i="2"/>
  <c r="BK194" i="2"/>
  <c r="BQ200" i="2"/>
  <c r="BL200" i="2"/>
  <c r="BF185" i="2"/>
  <c r="AL185" i="2"/>
  <c r="AT201" i="2"/>
  <c r="AY201" i="2"/>
  <c r="BP246" i="2"/>
  <c r="BK246" i="2"/>
  <c r="BL206" i="2"/>
  <c r="BQ206" i="2"/>
  <c r="AM175" i="2"/>
  <c r="BG175" i="2"/>
  <c r="BO198" i="2"/>
  <c r="BJ198" i="2"/>
  <c r="BC188" i="2"/>
  <c r="AX188" i="2"/>
  <c r="AN204" i="2"/>
  <c r="BH204" i="2"/>
  <c r="AX149" i="2"/>
  <c r="BC149" i="2"/>
  <c r="AK213" i="2"/>
  <c r="BE213" i="2"/>
  <c r="AY205" i="2"/>
  <c r="AT205" i="2"/>
  <c r="BB194" i="2"/>
  <c r="AW194" i="2"/>
  <c r="AX177" i="2"/>
  <c r="BC177" i="2"/>
  <c r="AM208" i="2"/>
  <c r="BG208" i="2"/>
  <c r="BR193" i="2"/>
  <c r="BM193" i="2"/>
  <c r="BE180" i="2"/>
  <c r="AK180" i="2"/>
  <c r="AW146" i="2"/>
  <c r="BB146" i="2"/>
  <c r="BK125" i="2"/>
  <c r="BP125" i="2"/>
  <c r="BG142" i="2"/>
  <c r="AM142" i="2"/>
  <c r="BD124" i="2"/>
  <c r="AJ124" i="2"/>
  <c r="AJ132" i="2"/>
  <c r="BD132" i="2"/>
  <c r="AJ165" i="2"/>
  <c r="BD165" i="2"/>
  <c r="AX144" i="2"/>
  <c r="BC144" i="2"/>
  <c r="AM163" i="2"/>
  <c r="BG163" i="2"/>
  <c r="BG84" i="2"/>
  <c r="AM84" i="2"/>
  <c r="BB162" i="2"/>
  <c r="AW162" i="2"/>
  <c r="BH153" i="2"/>
  <c r="AN153" i="2"/>
  <c r="AJ135" i="2"/>
  <c r="BD135" i="2"/>
  <c r="BG169" i="2"/>
  <c r="AM169" i="2"/>
  <c r="AK156" i="2"/>
  <c r="BE156" i="2"/>
  <c r="AT153" i="2"/>
  <c r="AY153" i="2"/>
  <c r="BO183" i="2"/>
  <c r="BJ183" i="2"/>
  <c r="AZ161" i="2"/>
  <c r="AU161" i="2"/>
  <c r="BF134" i="2"/>
  <c r="AL134" i="2"/>
  <c r="BG76" i="2"/>
  <c r="AM76" i="2"/>
  <c r="BD85" i="2"/>
  <c r="AJ85" i="2"/>
  <c r="AK107" i="2"/>
  <c r="BE107" i="2"/>
  <c r="AX116" i="2"/>
  <c r="BC116" i="2"/>
  <c r="BR128" i="2"/>
  <c r="BM128" i="2"/>
  <c r="AJ69" i="2"/>
  <c r="BD69" i="2"/>
  <c r="BF32" i="2"/>
  <c r="AL32" i="2"/>
  <c r="BF28" i="2"/>
  <c r="AL28" i="2"/>
  <c r="AJ6" i="2"/>
  <c r="BD6" i="2"/>
  <c r="AL54" i="2"/>
  <c r="BF54" i="2"/>
  <c r="BF22" i="2"/>
  <c r="AL22" i="2"/>
  <c r="BF62" i="2"/>
  <c r="AL62" i="2"/>
  <c r="AL36" i="2"/>
  <c r="BF36" i="2"/>
  <c r="BD64" i="2"/>
  <c r="AJ64" i="2"/>
  <c r="D9" i="3"/>
  <c r="D16" i="3"/>
  <c r="D11" i="3"/>
  <c r="D8" i="3"/>
  <c r="D15" i="3"/>
  <c r="D10" i="3"/>
  <c r="D7" i="3"/>
  <c r="AB21" i="2"/>
  <c r="BH46" i="2"/>
  <c r="AN46" i="2"/>
  <c r="E15" i="3"/>
  <c r="AM521" i="2"/>
  <c r="BG521" i="2"/>
  <c r="AZ522" i="2"/>
  <c r="AU522" i="2"/>
  <c r="BG498" i="2"/>
  <c r="AM498" i="2"/>
  <c r="BD498" i="2"/>
  <c r="AJ498" i="2"/>
  <c r="AZ504" i="2"/>
  <c r="AU504" i="2"/>
  <c r="BM515" i="2"/>
  <c r="BR515" i="2"/>
  <c r="BG508" i="2"/>
  <c r="AM508" i="2"/>
  <c r="AJ505" i="2"/>
  <c r="BD505" i="2"/>
  <c r="BC505" i="2"/>
  <c r="AX505" i="2"/>
  <c r="AV505" i="2"/>
  <c r="BA505" i="2"/>
  <c r="AY496" i="2"/>
  <c r="AT496" i="2"/>
  <c r="BO492" i="2"/>
  <c r="BJ492" i="2"/>
  <c r="BL501" i="2"/>
  <c r="BQ501" i="2"/>
  <c r="BA489" i="2"/>
  <c r="AV489" i="2"/>
  <c r="BG470" i="2"/>
  <c r="AM470" i="2"/>
  <c r="BF490" i="2"/>
  <c r="AL490" i="2"/>
  <c r="AZ477" i="2"/>
  <c r="AU477" i="2"/>
  <c r="BD459" i="2"/>
  <c r="AJ459" i="2"/>
  <c r="BC469" i="2"/>
  <c r="AX469" i="2"/>
  <c r="AU466" i="2"/>
  <c r="AZ466" i="2"/>
  <c r="BF453" i="2"/>
  <c r="AL453" i="2"/>
  <c r="BQ460" i="2"/>
  <c r="BL460" i="2"/>
  <c r="AJ452" i="2"/>
  <c r="BD452" i="2"/>
  <c r="BH445" i="2"/>
  <c r="AN445" i="2"/>
  <c r="AM449" i="2"/>
  <c r="BG449" i="2"/>
  <c r="AJ451" i="2"/>
  <c r="BD451" i="2"/>
  <c r="AV439" i="2"/>
  <c r="BA439" i="2"/>
  <c r="BQ458" i="2"/>
  <c r="BL458" i="2"/>
  <c r="BH439" i="2"/>
  <c r="AN439" i="2"/>
  <c r="AX454" i="2"/>
  <c r="BC454" i="2"/>
  <c r="AV454" i="2"/>
  <c r="BA454" i="2"/>
  <c r="BA458" i="2"/>
  <c r="AV458" i="2"/>
  <c r="BL436" i="2"/>
  <c r="BQ436" i="2"/>
  <c r="AL435" i="2"/>
  <c r="BF435" i="2"/>
  <c r="BF434" i="2"/>
  <c r="AL434" i="2"/>
  <c r="BN434" i="2"/>
  <c r="BI434" i="2"/>
  <c r="AN429" i="2"/>
  <c r="BH429" i="2"/>
  <c r="AK420" i="2"/>
  <c r="BE420" i="2"/>
  <c r="BO415" i="2"/>
  <c r="BJ415" i="2"/>
  <c r="BG402" i="2"/>
  <c r="AM402" i="2"/>
  <c r="BB405" i="2"/>
  <c r="AW405" i="2"/>
  <c r="AK412" i="2"/>
  <c r="BE412" i="2"/>
  <c r="BF423" i="2"/>
  <c r="AL423" i="2"/>
  <c r="AX401" i="2"/>
  <c r="BC401" i="2"/>
  <c r="BA420" i="2"/>
  <c r="AV420" i="2"/>
  <c r="BD405" i="2"/>
  <c r="AJ405" i="2"/>
  <c r="BP416" i="2"/>
  <c r="BK416" i="2"/>
  <c r="BR402" i="2"/>
  <c r="BM402" i="2"/>
  <c r="BN404" i="2"/>
  <c r="BI404" i="2"/>
  <c r="BB398" i="2"/>
  <c r="AW398" i="2"/>
  <c r="BE397" i="2"/>
  <c r="AK397" i="2"/>
  <c r="BP403" i="2"/>
  <c r="BK403" i="2"/>
  <c r="BB396" i="2"/>
  <c r="AW396" i="2"/>
  <c r="AW391" i="2"/>
  <c r="BB391" i="2"/>
  <c r="AK360" i="2"/>
  <c r="BE360" i="2"/>
  <c r="AJ356" i="2"/>
  <c r="BD356" i="2"/>
  <c r="BP381" i="2"/>
  <c r="BK381" i="2"/>
  <c r="BA364" i="2"/>
  <c r="AV364" i="2"/>
  <c r="AU373" i="2"/>
  <c r="AZ373" i="2"/>
  <c r="BE368" i="2"/>
  <c r="AK368" i="2"/>
  <c r="BN386" i="2"/>
  <c r="BI386" i="2"/>
  <c r="BF356" i="2"/>
  <c r="AL356" i="2"/>
  <c r="BH337" i="2"/>
  <c r="AN337" i="2"/>
  <c r="AX368" i="2"/>
  <c r="BC368" i="2"/>
  <c r="AL358" i="2"/>
  <c r="BF358" i="2"/>
  <c r="BF335" i="2"/>
  <c r="AL335" i="2"/>
  <c r="AU341" i="2"/>
  <c r="AZ341" i="2"/>
  <c r="AU338" i="2"/>
  <c r="AZ338" i="2"/>
  <c r="AK327" i="2"/>
  <c r="BE327" i="2"/>
  <c r="BQ330" i="2"/>
  <c r="BL330" i="2"/>
  <c r="BB340" i="2"/>
  <c r="AW340" i="2"/>
  <c r="BO336" i="2"/>
  <c r="BJ336" i="2"/>
  <c r="BK355" i="2"/>
  <c r="BP355" i="2"/>
  <c r="BG340" i="2"/>
  <c r="AM340" i="2"/>
  <c r="BO333" i="2"/>
  <c r="BJ333" i="2"/>
  <c r="AZ320" i="2"/>
  <c r="AU320" i="2"/>
  <c r="BQ302" i="2"/>
  <c r="BL302" i="2"/>
  <c r="BA314" i="2"/>
  <c r="AV314" i="2"/>
  <c r="BH311" i="2"/>
  <c r="AN311" i="2"/>
  <c r="AT325" i="2"/>
  <c r="AY325" i="2"/>
  <c r="BA307" i="2"/>
  <c r="AV307" i="2"/>
  <c r="BN315" i="2"/>
  <c r="BI315" i="2"/>
  <c r="BD311" i="2"/>
  <c r="AJ311" i="2"/>
  <c r="BB323" i="2"/>
  <c r="AW323" i="2"/>
  <c r="BK329" i="2"/>
  <c r="BP329" i="2"/>
  <c r="AT317" i="2"/>
  <c r="AY317" i="2"/>
  <c r="BD278" i="2"/>
  <c r="AJ278" i="2"/>
  <c r="BN293" i="2"/>
  <c r="BI293" i="2"/>
  <c r="BD294" i="2"/>
  <c r="AJ294" i="2"/>
  <c r="BL320" i="2"/>
  <c r="BQ320" i="2"/>
  <c r="AX293" i="2"/>
  <c r="BC293" i="2"/>
  <c r="AV263" i="2"/>
  <c r="BA263" i="2"/>
  <c r="AT284" i="2"/>
  <c r="AY284" i="2"/>
  <c r="BJ272" i="2"/>
  <c r="BO272" i="2"/>
  <c r="BC258" i="2"/>
  <c r="AX258" i="2"/>
  <c r="AN284" i="2"/>
  <c r="BH284" i="2"/>
  <c r="BN307" i="2"/>
  <c r="BI307" i="2"/>
  <c r="BQ284" i="2"/>
  <c r="BL284" i="2"/>
  <c r="AX275" i="2"/>
  <c r="BC275" i="2"/>
  <c r="BC277" i="2"/>
  <c r="AX277" i="2"/>
  <c r="AJ284" i="2"/>
  <c r="BD284" i="2"/>
  <c r="AU273" i="2"/>
  <c r="AZ273" i="2"/>
  <c r="BD297" i="2"/>
  <c r="AJ297" i="2"/>
  <c r="BF282" i="2"/>
  <c r="AL282" i="2"/>
  <c r="BR252" i="2"/>
  <c r="BM252" i="2"/>
  <c r="AW257" i="2"/>
  <c r="BB257" i="2"/>
  <c r="AM247" i="2"/>
  <c r="BG247" i="2"/>
  <c r="BH253" i="2"/>
  <c r="AN253" i="2"/>
  <c r="AY206" i="2"/>
  <c r="AT206" i="2"/>
  <c r="BP275" i="2"/>
  <c r="BK275" i="2"/>
  <c r="BR244" i="2"/>
  <c r="BM244" i="2"/>
  <c r="BC202" i="2"/>
  <c r="AX202" i="2"/>
  <c r="BF243" i="2"/>
  <c r="AL243" i="2"/>
  <c r="BG218" i="2"/>
  <c r="AM218" i="2"/>
  <c r="BO223" i="2"/>
  <c r="BJ223" i="2"/>
  <c r="AM217" i="2"/>
  <c r="BG217" i="2"/>
  <c r="BH223" i="2"/>
  <c r="AN223" i="2"/>
  <c r="AU248" i="2"/>
  <c r="AZ248" i="2"/>
  <c r="BC210" i="2"/>
  <c r="AX210" i="2"/>
  <c r="BB175" i="2"/>
  <c r="AW175" i="2"/>
  <c r="BH186" i="2"/>
  <c r="AN186" i="2"/>
  <c r="BE220" i="2"/>
  <c r="AK220" i="2"/>
  <c r="BD210" i="2"/>
  <c r="AJ210" i="2"/>
  <c r="AU174" i="2"/>
  <c r="AZ174" i="2"/>
  <c r="BQ259" i="2"/>
  <c r="BL259" i="2"/>
  <c r="BA211" i="2"/>
  <c r="AV211" i="2"/>
  <c r="BO182" i="2"/>
  <c r="BJ182" i="2"/>
  <c r="BQ172" i="2"/>
  <c r="BL172" i="2"/>
  <c r="BN206" i="2"/>
  <c r="BI206" i="2"/>
  <c r="BH188" i="2"/>
  <c r="AN188" i="2"/>
  <c r="AJ221" i="2"/>
  <c r="BD221" i="2"/>
  <c r="BC204" i="2"/>
  <c r="AX204" i="2"/>
  <c r="AZ172" i="2"/>
  <c r="AU172" i="2"/>
  <c r="AU213" i="2"/>
  <c r="AZ213" i="2"/>
  <c r="AM182" i="2"/>
  <c r="BG182" i="2"/>
  <c r="BH215" i="2"/>
  <c r="AN215" i="2"/>
  <c r="BF179" i="2"/>
  <c r="AL179" i="2"/>
  <c r="AK158" i="2"/>
  <c r="BE158" i="2"/>
  <c r="BG170" i="2"/>
  <c r="AM170" i="2"/>
  <c r="AM99" i="2"/>
  <c r="BG99" i="2"/>
  <c r="BK164" i="2"/>
  <c r="BP164" i="2"/>
  <c r="AT150" i="2"/>
  <c r="AY150" i="2"/>
  <c r="BC119" i="2"/>
  <c r="AX119" i="2"/>
  <c r="BE152" i="2"/>
  <c r="AK152" i="2"/>
  <c r="BE145" i="2"/>
  <c r="AK145" i="2"/>
  <c r="BG116" i="2"/>
  <c r="AM116" i="2"/>
  <c r="AL121" i="2"/>
  <c r="BF121" i="2"/>
  <c r="BR119" i="2"/>
  <c r="BM119" i="2"/>
  <c r="BJ187" i="2"/>
  <c r="BO187" i="2"/>
  <c r="BM168" i="2"/>
  <c r="BR168" i="2"/>
  <c r="BF98" i="2"/>
  <c r="AL98" i="2"/>
  <c r="BI122" i="2"/>
  <c r="BN122" i="2"/>
  <c r="BF95" i="2"/>
  <c r="AL95" i="2"/>
  <c r="BE87" i="2"/>
  <c r="AK87" i="2"/>
  <c r="BD100" i="2"/>
  <c r="AJ100" i="2"/>
  <c r="BD121" i="2"/>
  <c r="AJ121" i="2"/>
  <c r="AK108" i="2"/>
  <c r="BE108" i="2"/>
  <c r="AZ125" i="2"/>
  <c r="AU125" i="2"/>
  <c r="AM95" i="2"/>
  <c r="BG95" i="2"/>
  <c r="AL88" i="2"/>
  <c r="BF88" i="2"/>
  <c r="BG75" i="2"/>
  <c r="AM75" i="2"/>
  <c r="AL15" i="2"/>
  <c r="BF15" i="2"/>
  <c r="AN6" i="2"/>
  <c r="BH6" i="2"/>
  <c r="BF43" i="2"/>
  <c r="AL43" i="2"/>
  <c r="AL10" i="2"/>
  <c r="BF10" i="2"/>
  <c r="AJ4" i="2"/>
  <c r="BD4" i="2"/>
  <c r="AN14" i="2"/>
  <c r="BH14" i="2"/>
  <c r="F11" i="3"/>
  <c r="F8" i="3"/>
  <c r="F15" i="3"/>
  <c r="F10" i="3"/>
  <c r="F9" i="3"/>
  <c r="F16" i="3"/>
  <c r="F7" i="3"/>
  <c r="AD21" i="2"/>
  <c r="F62" i="3"/>
  <c r="F61" i="3"/>
  <c r="AN21" i="2"/>
  <c r="BH21" i="2"/>
  <c r="BD25" i="2"/>
  <c r="AJ25" i="2"/>
  <c r="AL70" i="2"/>
  <c r="BF70" i="2"/>
  <c r="AN12" i="2"/>
  <c r="BH12" i="2"/>
  <c r="C10" i="3"/>
  <c r="AN20" i="2"/>
  <c r="BH20" i="2"/>
  <c r="BD14" i="2"/>
  <c r="AJ14" i="2"/>
  <c r="BF35" i="2"/>
  <c r="AL35" i="2"/>
  <c r="D62" i="3"/>
  <c r="D61" i="3"/>
  <c r="BF21" i="2"/>
  <c r="AL21" i="2"/>
  <c r="C54" i="3"/>
  <c r="D54" i="3" s="1"/>
  <c r="C34" i="3"/>
  <c r="D34" i="3" s="1"/>
  <c r="E6" i="3"/>
  <c r="E12" i="3" s="1"/>
  <c r="C43" i="3"/>
  <c r="D43" i="3" s="1"/>
  <c r="E8" i="3"/>
  <c r="AW518" i="2"/>
  <c r="BB518" i="2"/>
  <c r="BP511" i="2"/>
  <c r="BK511" i="2"/>
  <c r="AT515" i="2"/>
  <c r="AY515" i="2"/>
  <c r="AN487" i="2"/>
  <c r="BH487" i="2"/>
  <c r="BQ495" i="2"/>
  <c r="BL495" i="2"/>
  <c r="BJ493" i="2"/>
  <c r="BO493" i="2"/>
  <c r="BL500" i="2"/>
  <c r="BQ500" i="2"/>
  <c r="BI486" i="2"/>
  <c r="BN486" i="2"/>
  <c r="AL488" i="2"/>
  <c r="BF488" i="2"/>
  <c r="BN488" i="2"/>
  <c r="BI488" i="2"/>
  <c r="BH479" i="2"/>
  <c r="AN479" i="2"/>
  <c r="BI493" i="2"/>
  <c r="BN493" i="2"/>
  <c r="BJ494" i="2"/>
  <c r="BO494" i="2"/>
  <c r="BE477" i="2"/>
  <c r="AK477" i="2"/>
  <c r="BD457" i="2"/>
  <c r="AJ457" i="2"/>
  <c r="BQ469" i="2"/>
  <c r="BL469" i="2"/>
  <c r="BJ455" i="2"/>
  <c r="BO455" i="2"/>
  <c r="BF478" i="2"/>
  <c r="AL478" i="2"/>
  <c r="AW455" i="2"/>
  <c r="BB455" i="2"/>
  <c r="BM463" i="2"/>
  <c r="BR463" i="2"/>
  <c r="AN447" i="2"/>
  <c r="BH447" i="2"/>
  <c r="BN469" i="2"/>
  <c r="BI469" i="2"/>
  <c r="BP455" i="2"/>
  <c r="BK455" i="2"/>
  <c r="AY451" i="2"/>
  <c r="AT451" i="2"/>
  <c r="AN454" i="2"/>
  <c r="BH454" i="2"/>
  <c r="BP452" i="2"/>
  <c r="BK452" i="2"/>
  <c r="AL446" i="2"/>
  <c r="BF446" i="2"/>
  <c r="BM435" i="2"/>
  <c r="BR435" i="2"/>
  <c r="AV451" i="2"/>
  <c r="BA451" i="2"/>
  <c r="BA435" i="2"/>
  <c r="AV435" i="2"/>
  <c r="AX433" i="2"/>
  <c r="BC433" i="2"/>
  <c r="BF422" i="2"/>
  <c r="AL422" i="2"/>
  <c r="BO427" i="2"/>
  <c r="BJ427" i="2"/>
  <c r="AK442" i="2"/>
  <c r="BE442" i="2"/>
  <c r="AX419" i="2"/>
  <c r="BC419" i="2"/>
  <c r="AU401" i="2"/>
  <c r="AZ401" i="2"/>
  <c r="BB399" i="2"/>
  <c r="AW399" i="2"/>
  <c r="BN399" i="2"/>
  <c r="BI399" i="2"/>
  <c r="BR414" i="2"/>
  <c r="BM414" i="2"/>
  <c r="BI403" i="2"/>
  <c r="BN403" i="2"/>
  <c r="AL390" i="2"/>
  <c r="BF390" i="2"/>
  <c r="BH415" i="2"/>
  <c r="AN415" i="2"/>
  <c r="BF420" i="2"/>
  <c r="AL420" i="2"/>
  <c r="AY405" i="2"/>
  <c r="AT405" i="2"/>
  <c r="BG394" i="2"/>
  <c r="AM394" i="2"/>
  <c r="AT396" i="2"/>
  <c r="AY396" i="2"/>
  <c r="BE388" i="2"/>
  <c r="AK388" i="2"/>
  <c r="AU383" i="2"/>
  <c r="AZ383" i="2"/>
  <c r="BG391" i="2"/>
  <c r="AM391" i="2"/>
  <c r="BD372" i="2"/>
  <c r="AJ372" i="2"/>
  <c r="AX375" i="2"/>
  <c r="BC375" i="2"/>
  <c r="AU366" i="2"/>
  <c r="AZ366" i="2"/>
  <c r="BB355" i="2"/>
  <c r="AW355" i="2"/>
  <c r="BJ381" i="2"/>
  <c r="BO381" i="2"/>
  <c r="AW346" i="2"/>
  <c r="BB346" i="2"/>
  <c r="BG371" i="2"/>
  <c r="AM371" i="2"/>
  <c r="AZ361" i="2"/>
  <c r="AU361" i="2"/>
  <c r="AV335" i="2"/>
  <c r="BA335" i="2"/>
  <c r="BR363" i="2"/>
  <c r="BM363" i="2"/>
  <c r="AK370" i="2"/>
  <c r="BE370" i="2"/>
  <c r="AL357" i="2"/>
  <c r="BF357" i="2"/>
  <c r="AJ349" i="2"/>
  <c r="BD349" i="2"/>
  <c r="AX351" i="2"/>
  <c r="BC351" i="2"/>
  <c r="BL357" i="2"/>
  <c r="BQ357" i="2"/>
  <c r="BM318" i="2"/>
  <c r="BR318" i="2"/>
  <c r="AT347" i="2"/>
  <c r="AY347" i="2"/>
  <c r="AV348" i="2"/>
  <c r="BA348" i="2"/>
  <c r="BC356" i="2"/>
  <c r="AX356" i="2"/>
  <c r="AU356" i="2"/>
  <c r="AZ356" i="2"/>
  <c r="BC302" i="2"/>
  <c r="AX302" i="2"/>
  <c r="AZ328" i="2"/>
  <c r="AU328" i="2"/>
  <c r="BC311" i="2"/>
  <c r="AX311" i="2"/>
  <c r="AJ324" i="2"/>
  <c r="BD324" i="2"/>
  <c r="BJ313" i="2"/>
  <c r="BO313" i="2"/>
  <c r="BQ306" i="2"/>
  <c r="BL306" i="2"/>
  <c r="BI313" i="2"/>
  <c r="BN313" i="2"/>
  <c r="BM330" i="2"/>
  <c r="BR330" i="2"/>
  <c r="BK315" i="2"/>
  <c r="BP315" i="2"/>
  <c r="AM323" i="2"/>
  <c r="BG323" i="2"/>
  <c r="BB328" i="2"/>
  <c r="AW328" i="2"/>
  <c r="BI304" i="2"/>
  <c r="BN304" i="2"/>
  <c r="BJ319" i="2"/>
  <c r="BO319" i="2"/>
  <c r="AY279" i="2"/>
  <c r="AT279" i="2"/>
  <c r="BR277" i="2"/>
  <c r="BM277" i="2"/>
  <c r="BA292" i="2"/>
  <c r="AV292" i="2"/>
  <c r="AV304" i="2"/>
  <c r="BA304" i="2"/>
  <c r="BF257" i="2"/>
  <c r="AL257" i="2"/>
  <c r="BQ304" i="2"/>
  <c r="BL304" i="2"/>
  <c r="AV282" i="2"/>
  <c r="BA282" i="2"/>
  <c r="AL264" i="2"/>
  <c r="BF264" i="2"/>
  <c r="AX299" i="2"/>
  <c r="BC299" i="2"/>
  <c r="BA285" i="2"/>
  <c r="AV285" i="2"/>
  <c r="BH282" i="2"/>
  <c r="AN282" i="2"/>
  <c r="BF297" i="2"/>
  <c r="AL297" i="2"/>
  <c r="BP316" i="2"/>
  <c r="BK316" i="2"/>
  <c r="BC295" i="2"/>
  <c r="AX295" i="2"/>
  <c r="BG281" i="2"/>
  <c r="AM281" i="2"/>
  <c r="BB271" i="2"/>
  <c r="AW271" i="2"/>
  <c r="BP250" i="2"/>
  <c r="BK250" i="2"/>
  <c r="BH266" i="2"/>
  <c r="AN266" i="2"/>
  <c r="BC255" i="2"/>
  <c r="AX255" i="2"/>
  <c r="BB247" i="2"/>
  <c r="AW247" i="2"/>
  <c r="BD209" i="2"/>
  <c r="AJ209" i="2"/>
  <c r="BE262" i="2"/>
  <c r="AK262" i="2"/>
  <c r="BH199" i="2"/>
  <c r="AN199" i="2"/>
  <c r="AN220" i="2"/>
  <c r="BH220" i="2"/>
  <c r="BN283" i="2"/>
  <c r="BI283" i="2"/>
  <c r="AX250" i="2"/>
  <c r="BC250" i="2"/>
  <c r="AY236" i="2"/>
  <c r="AT236" i="2"/>
  <c r="AL227" i="2"/>
  <c r="BF227" i="2"/>
  <c r="BE247" i="2"/>
  <c r="AK247" i="2"/>
  <c r="BQ286" i="2"/>
  <c r="BL286" i="2"/>
  <c r="BC256" i="2"/>
  <c r="AX256" i="2"/>
  <c r="AU251" i="2"/>
  <c r="AZ251" i="2"/>
  <c r="BA223" i="2"/>
  <c r="AV223" i="2"/>
  <c r="BD233" i="2"/>
  <c r="AJ233" i="2"/>
  <c r="AN216" i="2"/>
  <c r="BH216" i="2"/>
  <c r="AU222" i="2"/>
  <c r="AZ222" i="2"/>
  <c r="AZ247" i="2"/>
  <c r="AU247" i="2"/>
  <c r="BC238" i="2"/>
  <c r="AX238" i="2"/>
  <c r="AT215" i="2"/>
  <c r="AY215" i="2"/>
  <c r="BP236" i="2"/>
  <c r="BK236" i="2"/>
  <c r="AX206" i="2"/>
  <c r="BC206" i="2"/>
  <c r="AY193" i="2"/>
  <c r="AT193" i="2"/>
  <c r="BQ220" i="2"/>
  <c r="BL220" i="2"/>
  <c r="BP212" i="2"/>
  <c r="BK212" i="2"/>
  <c r="AL198" i="2"/>
  <c r="BF198" i="2"/>
  <c r="BQ245" i="2"/>
  <c r="BL245" i="2"/>
  <c r="BF200" i="2"/>
  <c r="AL200" i="2"/>
  <c r="BC186" i="2"/>
  <c r="AX186" i="2"/>
  <c r="AZ220" i="2"/>
  <c r="AU220" i="2"/>
  <c r="BO203" i="2"/>
  <c r="BJ203" i="2"/>
  <c r="AJ185" i="2"/>
  <c r="BD185" i="2"/>
  <c r="BD217" i="2"/>
  <c r="AJ217" i="2"/>
  <c r="BC197" i="2"/>
  <c r="AX197" i="2"/>
  <c r="AW173" i="2"/>
  <c r="BB173" i="2"/>
  <c r="AL211" i="2"/>
  <c r="BF211" i="2"/>
  <c r="BF197" i="2"/>
  <c r="AL197" i="2"/>
  <c r="AT186" i="2"/>
  <c r="AY186" i="2"/>
  <c r="AY221" i="2"/>
  <c r="AT221" i="2"/>
  <c r="BQ214" i="2"/>
  <c r="BL214" i="2"/>
  <c r="BE181" i="2"/>
  <c r="AK181" i="2"/>
  <c r="AV164" i="2"/>
  <c r="BA164" i="2"/>
  <c r="AX203" i="2"/>
  <c r="BC203" i="2"/>
  <c r="AV192" i="2"/>
  <c r="BA192" i="2"/>
  <c r="AT178" i="2"/>
  <c r="AY178" i="2"/>
  <c r="AM157" i="2"/>
  <c r="BG157" i="2"/>
  <c r="BP140" i="2"/>
  <c r="BK140" i="2"/>
  <c r="BE124" i="2"/>
  <c r="AK124" i="2"/>
  <c r="AL166" i="2"/>
  <c r="BF166" i="2"/>
  <c r="BM138" i="2"/>
  <c r="BR138" i="2"/>
  <c r="AT172" i="2"/>
  <c r="AY172" i="2"/>
  <c r="AK164" i="2"/>
  <c r="BE164" i="2"/>
  <c r="BK146" i="2"/>
  <c r="BP146" i="2"/>
  <c r="BR114" i="2"/>
  <c r="BM114" i="2"/>
  <c r="AZ152" i="2"/>
  <c r="AU152" i="2"/>
  <c r="BR167" i="2"/>
  <c r="BM167" i="2"/>
  <c r="BI143" i="2"/>
  <c r="BN143" i="2"/>
  <c r="AL103" i="2"/>
  <c r="BF103" i="2"/>
  <c r="BL151" i="2"/>
  <c r="BQ151" i="2"/>
  <c r="BG141" i="2"/>
  <c r="AM141" i="2"/>
  <c r="AY132" i="2"/>
  <c r="AT132" i="2"/>
  <c r="BB119" i="2"/>
  <c r="AW119" i="2"/>
  <c r="AJ150" i="2"/>
  <c r="BD150" i="2"/>
  <c r="BG132" i="2"/>
  <c r="AM132" i="2"/>
  <c r="BD112" i="2"/>
  <c r="AJ112" i="2"/>
  <c r="BN130" i="2"/>
  <c r="BI130" i="2"/>
  <c r="BJ117" i="2"/>
  <c r="BO117" i="2"/>
  <c r="AK79" i="2"/>
  <c r="BE79" i="2"/>
  <c r="AY121" i="2"/>
  <c r="AT121" i="2"/>
  <c r="BH84" i="2"/>
  <c r="AN84" i="2"/>
  <c r="BE122" i="2"/>
  <c r="AK122" i="2"/>
  <c r="AJ117" i="2"/>
  <c r="BD117" i="2"/>
  <c r="AJ108" i="2"/>
  <c r="BD108" i="2"/>
  <c r="BF4" i="2"/>
  <c r="AL4" i="2"/>
  <c r="BD13" i="2"/>
  <c r="AJ13" i="2"/>
  <c r="AL11" i="2"/>
  <c r="BF11" i="2"/>
  <c r="AN63" i="2"/>
  <c r="BH63" i="2"/>
  <c r="F6" i="3"/>
  <c r="F12" i="3" s="1"/>
  <c r="AN62" i="2"/>
  <c r="BH62" i="2"/>
  <c r="C7" i="3"/>
  <c r="AL63" i="2"/>
  <c r="BF63" i="2"/>
  <c r="BH59" i="2"/>
  <c r="AN59" i="2"/>
  <c r="BE84" i="2"/>
  <c r="AK84" i="2"/>
  <c r="BE73" i="2"/>
  <c r="AK73" i="2"/>
  <c r="BD8" i="2"/>
  <c r="AJ8" i="2"/>
  <c r="BH32" i="2"/>
  <c r="AN32" i="2"/>
  <c r="B7" i="3"/>
  <c r="B9" i="3"/>
  <c r="B16" i="3"/>
  <c r="B11" i="3"/>
  <c r="B8" i="3"/>
  <c r="B10" i="3"/>
  <c r="B15" i="3"/>
  <c r="Z21" i="2"/>
  <c r="E11" i="3"/>
  <c r="BR513" i="2"/>
  <c r="BM513" i="2"/>
  <c r="AK520" i="2"/>
  <c r="BE520" i="2"/>
  <c r="BR511" i="2"/>
  <c r="BM511" i="2"/>
  <c r="AN506" i="2"/>
  <c r="BH506" i="2"/>
  <c r="BO517" i="2"/>
  <c r="BJ517" i="2"/>
  <c r="BQ518" i="2"/>
  <c r="BL518" i="2"/>
  <c r="BH505" i="2"/>
  <c r="AN505" i="2"/>
  <c r="AJ494" i="2"/>
  <c r="BD494" i="2"/>
  <c r="BH489" i="2"/>
  <c r="AN489" i="2"/>
  <c r="BJ501" i="2"/>
  <c r="BO501" i="2"/>
  <c r="BQ488" i="2"/>
  <c r="BL488" i="2"/>
  <c r="AJ485" i="2"/>
  <c r="BD485" i="2"/>
  <c r="AX490" i="2"/>
  <c r="BC490" i="2"/>
  <c r="AW494" i="2"/>
  <c r="BB494" i="2"/>
  <c r="AV488" i="2"/>
  <c r="BA488" i="2"/>
  <c r="BM491" i="2"/>
  <c r="BR491" i="2"/>
  <c r="AW478" i="2"/>
  <c r="BB478" i="2"/>
  <c r="BA491" i="2"/>
  <c r="AV491" i="2"/>
  <c r="BG478" i="2"/>
  <c r="AM478" i="2"/>
  <c r="AV486" i="2"/>
  <c r="BA486" i="2"/>
  <c r="AY457" i="2"/>
  <c r="AT457" i="2"/>
  <c r="BD455" i="2"/>
  <c r="AJ455" i="2"/>
  <c r="BG454" i="2"/>
  <c r="AM454" i="2"/>
  <c r="AZ468" i="2"/>
  <c r="AU468" i="2"/>
  <c r="BA463" i="2"/>
  <c r="AV463" i="2"/>
  <c r="BM452" i="2"/>
  <c r="BR452" i="2"/>
  <c r="AL472" i="2"/>
  <c r="BF472" i="2"/>
  <c r="BP467" i="2"/>
  <c r="BK467" i="2"/>
  <c r="AX447" i="2"/>
  <c r="BC447" i="2"/>
  <c r="BE465" i="2"/>
  <c r="AK465" i="2"/>
  <c r="BE445" i="2"/>
  <c r="AK445" i="2"/>
  <c r="BH436" i="2"/>
  <c r="AN436" i="2"/>
  <c r="BI441" i="2"/>
  <c r="BN441" i="2"/>
  <c r="BB439" i="2"/>
  <c r="AW439" i="2"/>
  <c r="BH455" i="2"/>
  <c r="AN455" i="2"/>
  <c r="AN442" i="2"/>
  <c r="BH442" i="2"/>
  <c r="AV446" i="2"/>
  <c r="BA446" i="2"/>
  <c r="AY454" i="2"/>
  <c r="AT454" i="2"/>
  <c r="AK426" i="2"/>
  <c r="BE426" i="2"/>
  <c r="BH430" i="2"/>
  <c r="AN430" i="2"/>
  <c r="AZ442" i="2"/>
  <c r="AU442" i="2"/>
  <c r="BK431" i="2"/>
  <c r="BP431" i="2"/>
  <c r="AW400" i="2"/>
  <c r="BB400" i="2"/>
  <c r="AZ393" i="2"/>
  <c r="AU393" i="2"/>
  <c r="BL418" i="2"/>
  <c r="BQ418" i="2"/>
  <c r="BN418" i="2"/>
  <c r="BI418" i="2"/>
  <c r="AK401" i="2"/>
  <c r="BE401" i="2"/>
  <c r="BG412" i="2"/>
  <c r="AM412" i="2"/>
  <c r="AJ407" i="2"/>
  <c r="BD407" i="2"/>
  <c r="AV402" i="2"/>
  <c r="BA402" i="2"/>
  <c r="BH389" i="2"/>
  <c r="AN389" i="2"/>
  <c r="AU395" i="2"/>
  <c r="AZ395" i="2"/>
  <c r="AZ388" i="2"/>
  <c r="AU388" i="2"/>
  <c r="AZ397" i="2"/>
  <c r="AU397" i="2"/>
  <c r="BB403" i="2"/>
  <c r="AW403" i="2"/>
  <c r="BE390" i="2"/>
  <c r="AK390" i="2"/>
  <c r="BE383" i="2"/>
  <c r="AK383" i="2"/>
  <c r="BE366" i="2"/>
  <c r="AK366" i="2"/>
  <c r="BL375" i="2"/>
  <c r="BQ375" i="2"/>
  <c r="BC379" i="2"/>
  <c r="AX379" i="2"/>
  <c r="BM386" i="2"/>
  <c r="BR386" i="2"/>
  <c r="AU380" i="2"/>
  <c r="AZ380" i="2"/>
  <c r="AW372" i="2"/>
  <c r="BB372" i="2"/>
  <c r="BG358" i="2"/>
  <c r="AM358" i="2"/>
  <c r="AM369" i="2"/>
  <c r="BG369" i="2"/>
  <c r="BA341" i="2"/>
  <c r="AV341" i="2"/>
  <c r="BE353" i="2"/>
  <c r="AK353" i="2"/>
  <c r="AZ370" i="2"/>
  <c r="AU370" i="2"/>
  <c r="BE358" i="2"/>
  <c r="AK358" i="2"/>
  <c r="BG337" i="2"/>
  <c r="AM337" i="2"/>
  <c r="AY349" i="2"/>
  <c r="AT349" i="2"/>
  <c r="AT334" i="2"/>
  <c r="AY334" i="2"/>
  <c r="AY344" i="2"/>
  <c r="AT344" i="2"/>
  <c r="AJ347" i="2"/>
  <c r="BD347" i="2"/>
  <c r="AL348" i="2"/>
  <c r="BF348" i="2"/>
  <c r="BH356" i="2"/>
  <c r="AN356" i="2"/>
  <c r="BA353" i="2"/>
  <c r="AV353" i="2"/>
  <c r="AZ332" i="2"/>
  <c r="AU332" i="2"/>
  <c r="AK328" i="2"/>
  <c r="BE328" i="2"/>
  <c r="BC313" i="2"/>
  <c r="AX313" i="2"/>
  <c r="BN331" i="2"/>
  <c r="BI331" i="2"/>
  <c r="BM328" i="2"/>
  <c r="BR328" i="2"/>
  <c r="BF313" i="2"/>
  <c r="AL313" i="2"/>
  <c r="AZ321" i="2"/>
  <c r="AU321" i="2"/>
  <c r="BH310" i="2"/>
  <c r="AN310" i="2"/>
  <c r="BO338" i="2"/>
  <c r="BJ338" i="2"/>
  <c r="BN320" i="2"/>
  <c r="BI320" i="2"/>
  <c r="BA316" i="2"/>
  <c r="AV316" i="2"/>
  <c r="AU304" i="2"/>
  <c r="AZ304" i="2"/>
  <c r="BJ290" i="2"/>
  <c r="BO290" i="2"/>
  <c r="BR312" i="2"/>
  <c r="BM312" i="2"/>
  <c r="BD276" i="2"/>
  <c r="AJ276" i="2"/>
  <c r="AU283" i="2"/>
  <c r="AZ283" i="2"/>
  <c r="AN271" i="2"/>
  <c r="BH271" i="2"/>
  <c r="BQ288" i="2"/>
  <c r="BL288" i="2"/>
  <c r="BQ305" i="2"/>
  <c r="BL305" i="2"/>
  <c r="BC282" i="2"/>
  <c r="AX282" i="2"/>
  <c r="BQ289" i="2"/>
  <c r="BL289" i="2"/>
  <c r="AZ282" i="2"/>
  <c r="AU282" i="2"/>
  <c r="AX271" i="2"/>
  <c r="BC271" i="2"/>
  <c r="BC266" i="2"/>
  <c r="AX266" i="2"/>
  <c r="AK232" i="2"/>
  <c r="BE232" i="2"/>
  <c r="BC257" i="2"/>
  <c r="AX257" i="2"/>
  <c r="BJ246" i="2"/>
  <c r="BO246" i="2"/>
  <c r="AN226" i="2"/>
  <c r="BH226" i="2"/>
  <c r="BA196" i="2"/>
  <c r="AV196" i="2"/>
  <c r="BP267" i="2"/>
  <c r="BK267" i="2"/>
  <c r="AZ243" i="2"/>
  <c r="AU243" i="2"/>
  <c r="AU230" i="2"/>
  <c r="AZ230" i="2"/>
  <c r="AN196" i="2"/>
  <c r="BH196" i="2"/>
  <c r="BQ222" i="2"/>
  <c r="BL222" i="2"/>
  <c r="BP232" i="2"/>
  <c r="BK232" i="2"/>
  <c r="BJ214" i="2"/>
  <c r="BO214" i="2"/>
  <c r="BL232" i="2"/>
  <c r="BQ232" i="2"/>
  <c r="AN206" i="2"/>
  <c r="BH206" i="2"/>
  <c r="AZ169" i="2"/>
  <c r="AU169" i="2"/>
  <c r="BA198" i="2"/>
  <c r="AV198" i="2"/>
  <c r="BA200" i="2"/>
  <c r="AV200" i="2"/>
  <c r="BQ215" i="2"/>
  <c r="BL215" i="2"/>
  <c r="AN197" i="2"/>
  <c r="BH197" i="2"/>
  <c r="BM172" i="2"/>
  <c r="BR172" i="2"/>
  <c r="BN181" i="2"/>
  <c r="BI181" i="2"/>
  <c r="BA205" i="2"/>
  <c r="AV205" i="2"/>
  <c r="BA197" i="2"/>
  <c r="AV197" i="2"/>
  <c r="BD186" i="2"/>
  <c r="AJ186" i="2"/>
  <c r="BD201" i="2"/>
  <c r="AJ201" i="2"/>
  <c r="BK184" i="2"/>
  <c r="BP184" i="2"/>
  <c r="BG180" i="2"/>
  <c r="AM180" i="2"/>
  <c r="BH203" i="2"/>
  <c r="AN203" i="2"/>
  <c r="AU185" i="2"/>
  <c r="AZ185" i="2"/>
  <c r="BC176" i="2"/>
  <c r="AX176" i="2"/>
  <c r="BB155" i="2"/>
  <c r="AW155" i="2"/>
  <c r="AV166" i="2"/>
  <c r="BA166" i="2"/>
  <c r="BE154" i="2"/>
  <c r="AK154" i="2"/>
  <c r="BD172" i="2"/>
  <c r="AJ172" i="2"/>
  <c r="AZ164" i="2"/>
  <c r="AU164" i="2"/>
  <c r="AK140" i="2"/>
  <c r="BE140" i="2"/>
  <c r="BF113" i="2"/>
  <c r="AL113" i="2"/>
  <c r="BF77" i="2"/>
  <c r="AL77" i="2"/>
  <c r="BF128" i="2"/>
  <c r="AL128" i="2"/>
  <c r="BI164" i="2"/>
  <c r="BN164" i="2"/>
  <c r="AK143" i="2"/>
  <c r="BE143" i="2"/>
  <c r="BF131" i="2"/>
  <c r="AL131" i="2"/>
  <c r="AK150" i="2"/>
  <c r="BE150" i="2"/>
  <c r="AM119" i="2"/>
  <c r="BG119" i="2"/>
  <c r="BD139" i="2"/>
  <c r="AJ139" i="2"/>
  <c r="BB132" i="2"/>
  <c r="AW132" i="2"/>
  <c r="AK114" i="2"/>
  <c r="BE114" i="2"/>
  <c r="BF107" i="2"/>
  <c r="AL107" i="2"/>
  <c r="AK93" i="2"/>
  <c r="BE93" i="2"/>
  <c r="AN19" i="2"/>
  <c r="BH19" i="2"/>
  <c r="BE100" i="2"/>
  <c r="AK100" i="2"/>
  <c r="BG98" i="2"/>
  <c r="AM98" i="2"/>
  <c r="BD82" i="2"/>
  <c r="AJ82" i="2"/>
  <c r="AZ122" i="2"/>
  <c r="AU122" i="2"/>
  <c r="BG113" i="2"/>
  <c r="AM113" i="2"/>
  <c r="AT117" i="2"/>
  <c r="AY117" i="2"/>
  <c r="BE88" i="2"/>
  <c r="AK88" i="2"/>
  <c r="BH31" i="2"/>
  <c r="AN31" i="2"/>
  <c r="D29" i="3"/>
  <c r="AL13" i="2"/>
  <c r="BF13" i="2"/>
  <c r="BE53" i="2"/>
  <c r="AK53" i="2"/>
  <c r="BF17" i="2"/>
  <c r="AL17" i="2"/>
  <c r="AL24" i="2"/>
  <c r="BF24" i="2"/>
  <c r="AJ81" i="2"/>
  <c r="BD81" i="2"/>
  <c r="C15" i="3"/>
  <c r="AJ63" i="2"/>
  <c r="BD63" i="2"/>
  <c r="BD16" i="2"/>
  <c r="AJ16" i="2"/>
  <c r="E16" i="3"/>
  <c r="AK521" i="2"/>
  <c r="BE521" i="2"/>
  <c r="AV516" i="2"/>
  <c r="BA516" i="2"/>
  <c r="AT516" i="2"/>
  <c r="AY516" i="2"/>
  <c r="BI513" i="2"/>
  <c r="BN513" i="2"/>
  <c r="AJ515" i="2"/>
  <c r="BD515" i="2"/>
  <c r="BE505" i="2"/>
  <c r="AK505" i="2"/>
  <c r="AX496" i="2"/>
  <c r="BC496" i="2"/>
  <c r="AT491" i="2"/>
  <c r="AY491" i="2"/>
  <c r="BM496" i="2"/>
  <c r="BR496" i="2"/>
  <c r="BK484" i="2"/>
  <c r="BP484" i="2"/>
  <c r="AM477" i="2"/>
  <c r="BG477" i="2"/>
  <c r="BF486" i="2"/>
  <c r="AL486" i="2"/>
  <c r="BC484" i="2"/>
  <c r="AX484" i="2"/>
  <c r="AV468" i="2"/>
  <c r="BA468" i="2"/>
  <c r="BB466" i="2"/>
  <c r="AW466" i="2"/>
  <c r="BA472" i="2"/>
  <c r="AV472" i="2"/>
  <c r="BR462" i="2"/>
  <c r="BM462" i="2"/>
  <c r="BQ465" i="2"/>
  <c r="BL465" i="2"/>
  <c r="AL454" i="2"/>
  <c r="BF454" i="2"/>
  <c r="BN464" i="2"/>
  <c r="BI464" i="2"/>
  <c r="BP439" i="2"/>
  <c r="BK439" i="2"/>
  <c r="BO441" i="2"/>
  <c r="BJ441" i="2"/>
  <c r="AT438" i="2"/>
  <c r="AY438" i="2"/>
  <c r="AJ454" i="2"/>
  <c r="BD454" i="2"/>
  <c r="BO449" i="2"/>
  <c r="BJ449" i="2"/>
  <c r="BF451" i="2"/>
  <c r="AL451" i="2"/>
  <c r="AM429" i="2"/>
  <c r="BG429" i="2"/>
  <c r="AX430" i="2"/>
  <c r="BC430" i="2"/>
  <c r="AT418" i="2"/>
  <c r="AY418" i="2"/>
  <c r="BC414" i="2"/>
  <c r="AX414" i="2"/>
  <c r="AK417" i="2"/>
  <c r="BE417" i="2"/>
  <c r="AU428" i="2"/>
  <c r="AZ428" i="2"/>
  <c r="BD414" i="2"/>
  <c r="AJ414" i="2"/>
  <c r="BF400" i="2"/>
  <c r="AL400" i="2"/>
  <c r="AJ401" i="2"/>
  <c r="BD401" i="2"/>
  <c r="BF412" i="2"/>
  <c r="AL412" i="2"/>
  <c r="AK406" i="2"/>
  <c r="BE406" i="2"/>
  <c r="AV388" i="2"/>
  <c r="BA388" i="2"/>
  <c r="BF413" i="2"/>
  <c r="AL413" i="2"/>
  <c r="BO404" i="2"/>
  <c r="BJ404" i="2"/>
  <c r="AJ398" i="2"/>
  <c r="BD398" i="2"/>
  <c r="BM393" i="2"/>
  <c r="BR393" i="2"/>
  <c r="BD396" i="2"/>
  <c r="AJ396" i="2"/>
  <c r="BR391" i="2"/>
  <c r="BM391" i="2"/>
  <c r="BP399" i="2"/>
  <c r="BK399" i="2"/>
  <c r="AT372" i="2"/>
  <c r="AY372" i="2"/>
  <c r="BP385" i="2"/>
  <c r="BK385" i="2"/>
  <c r="BP388" i="2"/>
  <c r="BK388" i="2"/>
  <c r="AV387" i="2"/>
  <c r="BA387" i="2"/>
  <c r="BR376" i="2"/>
  <c r="BM376" i="2"/>
  <c r="BG384" i="2"/>
  <c r="AM384" i="2"/>
  <c r="AY374" i="2"/>
  <c r="AT374" i="2"/>
  <c r="AV354" i="2"/>
  <c r="BA354" i="2"/>
  <c r="BE355" i="2"/>
  <c r="AK355" i="2"/>
  <c r="BB369" i="2"/>
  <c r="AW369" i="2"/>
  <c r="BI375" i="2"/>
  <c r="BN375" i="2"/>
  <c r="BN369" i="2"/>
  <c r="BI369" i="2"/>
  <c r="BB371" i="2"/>
  <c r="AW371" i="2"/>
  <c r="BG352" i="2"/>
  <c r="AM352" i="2"/>
  <c r="AV357" i="2"/>
  <c r="BA357" i="2"/>
  <c r="AW329" i="2"/>
  <c r="BB329" i="2"/>
  <c r="BC352" i="2"/>
  <c r="AX352" i="2"/>
  <c r="AX362" i="2"/>
  <c r="BC362" i="2"/>
  <c r="BQ343" i="2"/>
  <c r="BL343" i="2"/>
  <c r="AY339" i="2"/>
  <c r="AT339" i="2"/>
  <c r="BH349" i="2"/>
  <c r="AN349" i="2"/>
  <c r="BD334" i="2"/>
  <c r="AJ334" i="2"/>
  <c r="BA338" i="2"/>
  <c r="AV338" i="2"/>
  <c r="AN338" i="2"/>
  <c r="BH338" i="2"/>
  <c r="AL331" i="2"/>
  <c r="BF331" i="2"/>
  <c r="AU316" i="2"/>
  <c r="AZ316" i="2"/>
  <c r="AJ299" i="2"/>
  <c r="BD299" i="2"/>
  <c r="BJ321" i="2"/>
  <c r="BO321" i="2"/>
  <c r="BM347" i="2"/>
  <c r="BR347" i="2"/>
  <c r="BA313" i="2"/>
  <c r="AV313" i="2"/>
  <c r="BF309" i="2"/>
  <c r="AL309" i="2"/>
  <c r="BB319" i="2"/>
  <c r="AW319" i="2"/>
  <c r="BP314" i="2"/>
  <c r="BK314" i="2"/>
  <c r="BA303" i="2"/>
  <c r="AV303" i="2"/>
  <c r="AY290" i="2"/>
  <c r="AT290" i="2"/>
  <c r="BD279" i="2"/>
  <c r="AJ279" i="2"/>
  <c r="AW292" i="2"/>
  <c r="BB292" i="2"/>
  <c r="BD277" i="2"/>
  <c r="AJ277" i="2"/>
  <c r="BF292" i="2"/>
  <c r="AL292" i="2"/>
  <c r="BC270" i="2"/>
  <c r="AX270" i="2"/>
  <c r="BQ270" i="2"/>
  <c r="BL270" i="2"/>
  <c r="BA264" i="2"/>
  <c r="AV264" i="2"/>
  <c r="BH299" i="2"/>
  <c r="AN299" i="2"/>
  <c r="BR323" i="2"/>
  <c r="BM323" i="2"/>
  <c r="BC280" i="2"/>
  <c r="AX280" i="2"/>
  <c r="BC281" i="2"/>
  <c r="AX281" i="2"/>
  <c r="AM268" i="2"/>
  <c r="BG268" i="2"/>
  <c r="AZ239" i="2"/>
  <c r="AU239" i="2"/>
  <c r="AN246" i="2"/>
  <c r="BH246" i="2"/>
  <c r="BQ292" i="2"/>
  <c r="BL292" i="2"/>
  <c r="BH257" i="2"/>
  <c r="AN257" i="2"/>
  <c r="BN239" i="2"/>
  <c r="BI239" i="2"/>
  <c r="BB234" i="2"/>
  <c r="AW234" i="2"/>
  <c r="BC224" i="2"/>
  <c r="AX224" i="2"/>
  <c r="BQ274" i="2"/>
  <c r="BL274" i="2"/>
  <c r="BQ242" i="2"/>
  <c r="BL242" i="2"/>
  <c r="BE229" i="2"/>
  <c r="AK229" i="2"/>
  <c r="BB250" i="2"/>
  <c r="AW250" i="2"/>
  <c r="AN217" i="2"/>
  <c r="BH217" i="2"/>
  <c r="AJ211" i="2"/>
  <c r="BD211" i="2"/>
  <c r="BC252" i="2"/>
  <c r="AX252" i="2"/>
  <c r="AZ232" i="2"/>
  <c r="AU232" i="2"/>
  <c r="BI256" i="2"/>
  <c r="BN256" i="2"/>
  <c r="BG246" i="2"/>
  <c r="AM246" i="2"/>
  <c r="BH222" i="2"/>
  <c r="AN222" i="2"/>
  <c r="AV214" i="2"/>
  <c r="BA214" i="2"/>
  <c r="AU193" i="2"/>
  <c r="AZ193" i="2"/>
  <c r="BE179" i="2"/>
  <c r="AK179" i="2"/>
  <c r="AY192" i="2"/>
  <c r="AT192" i="2"/>
  <c r="AZ162" i="2"/>
  <c r="AU162" i="2"/>
  <c r="BH209" i="2"/>
  <c r="AN209" i="2"/>
  <c r="BB208" i="2"/>
  <c r="AW208" i="2"/>
  <c r="BI175" i="2"/>
  <c r="BN175" i="2"/>
  <c r="AY185" i="2"/>
  <c r="AT185" i="2"/>
  <c r="AY217" i="2"/>
  <c r="AT217" i="2"/>
  <c r="AM196" i="2"/>
  <c r="BG196" i="2"/>
  <c r="BA182" i="2"/>
  <c r="AV182" i="2"/>
  <c r="AM168" i="2"/>
  <c r="BG168" i="2"/>
  <c r="AL205" i="2"/>
  <c r="BF205" i="2"/>
  <c r="BA184" i="2"/>
  <c r="AV184" i="2"/>
  <c r="BQ202" i="2"/>
  <c r="BL202" i="2"/>
  <c r="AV178" i="2"/>
  <c r="BA178" i="2"/>
  <c r="AN158" i="2"/>
  <c r="BH158" i="2"/>
  <c r="BD208" i="2"/>
  <c r="AJ208" i="2"/>
  <c r="BR187" i="2"/>
  <c r="BM187" i="2"/>
  <c r="AM199" i="2"/>
  <c r="BG199" i="2"/>
  <c r="AV118" i="2"/>
  <c r="BA118" i="2"/>
  <c r="AL94" i="2"/>
  <c r="BF94" i="2"/>
  <c r="BM198" i="2"/>
  <c r="BR198" i="2"/>
  <c r="BJ171" i="2"/>
  <c r="BO171" i="2"/>
  <c r="BR146" i="2"/>
  <c r="BM146" i="2"/>
  <c r="BF155" i="2"/>
  <c r="AL155" i="2"/>
  <c r="AZ140" i="2"/>
  <c r="AU140" i="2"/>
  <c r="AW148" i="2"/>
  <c r="BB148" i="2"/>
  <c r="BG105" i="2"/>
  <c r="AM105" i="2"/>
  <c r="AW124" i="2"/>
  <c r="BB124" i="2"/>
  <c r="AZ163" i="2"/>
  <c r="AU163" i="2"/>
  <c r="AZ143" i="2"/>
  <c r="AU143" i="2"/>
  <c r="AU129" i="2"/>
  <c r="AZ129" i="2"/>
  <c r="BD151" i="2"/>
  <c r="AJ151" i="2"/>
  <c r="BD136" i="2"/>
  <c r="AJ136" i="2"/>
  <c r="BK170" i="2"/>
  <c r="BP170" i="2"/>
  <c r="BF149" i="2"/>
  <c r="AL149" i="2"/>
  <c r="BG139" i="2"/>
  <c r="AM139" i="2"/>
  <c r="BI170" i="2"/>
  <c r="BN170" i="2"/>
  <c r="BB140" i="2"/>
  <c r="AW140" i="2"/>
  <c r="BN168" i="2"/>
  <c r="BI168" i="2"/>
  <c r="BQ138" i="2"/>
  <c r="BL138" i="2"/>
  <c r="BP122" i="2"/>
  <c r="BK122" i="2"/>
  <c r="AM96" i="2"/>
  <c r="BG96" i="2"/>
  <c r="BG106" i="2"/>
  <c r="AM106" i="2"/>
  <c r="AL18" i="2"/>
  <c r="BF18" i="2"/>
  <c r="BM120" i="2"/>
  <c r="BR120" i="2"/>
  <c r="BF86" i="2"/>
  <c r="AL86" i="2"/>
  <c r="BH3" i="2"/>
  <c r="AN3" i="2"/>
  <c r="AN65" i="2"/>
  <c r="BH65" i="2"/>
  <c r="AN11" i="2"/>
  <c r="BH11" i="2"/>
  <c r="AJ3" i="2"/>
  <c r="BD3" i="2"/>
  <c r="AL53" i="2"/>
  <c r="BF53" i="2"/>
  <c r="AL51" i="2"/>
  <c r="BF51" i="2"/>
  <c r="C8" i="3"/>
  <c r="BD51" i="2"/>
  <c r="AJ51" i="2"/>
  <c r="BG72" i="2"/>
  <c r="AM72" i="2"/>
  <c r="AL5" i="2"/>
  <c r="BF5" i="2"/>
  <c r="B62" i="3"/>
  <c r="B61" i="3"/>
  <c r="BD21" i="2"/>
  <c r="AJ21" i="2"/>
  <c r="BG45" i="2"/>
  <c r="AM45" i="2"/>
  <c r="BD516" i="2"/>
  <c r="AJ516" i="2"/>
  <c r="BB516" i="2"/>
  <c r="AW516" i="2"/>
  <c r="BJ519" i="2"/>
  <c r="BO519" i="2"/>
  <c r="BB511" i="2"/>
  <c r="AW511" i="2"/>
  <c r="BN521" i="2"/>
  <c r="BI521" i="2"/>
  <c r="BF508" i="2"/>
  <c r="AL508" i="2"/>
  <c r="BM514" i="2"/>
  <c r="BR514" i="2"/>
  <c r="BK514" i="2"/>
  <c r="BP514" i="2"/>
  <c r="BN514" i="2"/>
  <c r="BI514" i="2"/>
  <c r="BI510" i="2"/>
  <c r="BN510" i="2"/>
  <c r="BL513" i="2"/>
  <c r="BQ513" i="2"/>
  <c r="AW500" i="2"/>
  <c r="BB500" i="2"/>
  <c r="BG494" i="2"/>
  <c r="AM494" i="2"/>
  <c r="AK484" i="2"/>
  <c r="BE484" i="2"/>
  <c r="AT489" i="2"/>
  <c r="AY489" i="2"/>
  <c r="AW489" i="2"/>
  <c r="BB489" i="2"/>
  <c r="BL486" i="2"/>
  <c r="BQ486" i="2"/>
  <c r="AK482" i="2"/>
  <c r="BE482" i="2"/>
  <c r="AL491" i="2"/>
  <c r="BF491" i="2"/>
  <c r="AN484" i="2"/>
  <c r="BH484" i="2"/>
  <c r="AV478" i="2"/>
  <c r="BA478" i="2"/>
  <c r="BQ450" i="2"/>
  <c r="BL450" i="2"/>
  <c r="AW461" i="2"/>
  <c r="BB461" i="2"/>
  <c r="AZ462" i="2"/>
  <c r="AU462" i="2"/>
  <c r="BP477" i="2"/>
  <c r="BK477" i="2"/>
  <c r="AJ462" i="2"/>
  <c r="BD462" i="2"/>
  <c r="AY458" i="2"/>
  <c r="AT458" i="2"/>
  <c r="AZ444" i="2"/>
  <c r="AU444" i="2"/>
  <c r="AJ445" i="2"/>
  <c r="BD445" i="2"/>
  <c r="BP437" i="2"/>
  <c r="BK437" i="2"/>
  <c r="BC455" i="2"/>
  <c r="AX455" i="2"/>
  <c r="AY446" i="2"/>
  <c r="AT446" i="2"/>
  <c r="AK431" i="2"/>
  <c r="BE431" i="2"/>
  <c r="BQ448" i="2"/>
  <c r="BL448" i="2"/>
  <c r="AU440" i="2"/>
  <c r="AZ440" i="2"/>
  <c r="BN431" i="2"/>
  <c r="BI431" i="2"/>
  <c r="BI428" i="2"/>
  <c r="BN428" i="2"/>
  <c r="AM417" i="2"/>
  <c r="BG417" i="2"/>
  <c r="AU422" i="2"/>
  <c r="AZ422" i="2"/>
  <c r="AM430" i="2"/>
  <c r="BG430" i="2"/>
  <c r="BG395" i="2"/>
  <c r="AM395" i="2"/>
  <c r="BM420" i="2"/>
  <c r="BR420" i="2"/>
  <c r="BG415" i="2"/>
  <c r="AM415" i="2"/>
  <c r="AK428" i="2"/>
  <c r="BE428" i="2"/>
  <c r="AY414" i="2"/>
  <c r="AT414" i="2"/>
  <c r="BA412" i="2"/>
  <c r="AV412" i="2"/>
  <c r="AY398" i="2"/>
  <c r="AT398" i="2"/>
  <c r="AU379" i="2"/>
  <c r="AZ379" i="2"/>
  <c r="BO413" i="2"/>
  <c r="BJ413" i="2"/>
  <c r="AZ385" i="2"/>
  <c r="AU385" i="2"/>
  <c r="BG403" i="2"/>
  <c r="AM403" i="2"/>
  <c r="BG389" i="2"/>
  <c r="AM389" i="2"/>
  <c r="BA378" i="2"/>
  <c r="AV378" i="2"/>
  <c r="AN342" i="2"/>
  <c r="BH342" i="2"/>
  <c r="AY386" i="2"/>
  <c r="AT386" i="2"/>
  <c r="AT375" i="2"/>
  <c r="AY375" i="2"/>
  <c r="BP378" i="2"/>
  <c r="BK378" i="2"/>
  <c r="BC339" i="2"/>
  <c r="AX339" i="2"/>
  <c r="BI368" i="2"/>
  <c r="BN368" i="2"/>
  <c r="BL372" i="2"/>
  <c r="BQ372" i="2"/>
  <c r="AW352" i="2"/>
  <c r="BB352" i="2"/>
  <c r="BB366" i="2"/>
  <c r="AW366" i="2"/>
  <c r="BP366" i="2"/>
  <c r="BK366" i="2"/>
  <c r="AU354" i="2"/>
  <c r="AZ354" i="2"/>
  <c r="BH345" i="2"/>
  <c r="AN345" i="2"/>
  <c r="AN357" i="2"/>
  <c r="BH357" i="2"/>
  <c r="BC335" i="2"/>
  <c r="AX335" i="2"/>
  <c r="AW334" i="2"/>
  <c r="BB334" i="2"/>
  <c r="BN346" i="2"/>
  <c r="BI346" i="2"/>
  <c r="BK333" i="2"/>
  <c r="BP333" i="2"/>
  <c r="AL353" i="2"/>
  <c r="BF353" i="2"/>
  <c r="BC338" i="2"/>
  <c r="AX338" i="2"/>
  <c r="BA331" i="2"/>
  <c r="AV331" i="2"/>
  <c r="AN268" i="2"/>
  <c r="BH268" i="2"/>
  <c r="BO312" i="2"/>
  <c r="BJ312" i="2"/>
  <c r="BN321" i="2"/>
  <c r="BI321" i="2"/>
  <c r="BA311" i="2"/>
  <c r="AV311" i="2"/>
  <c r="AL302" i="2"/>
  <c r="BF302" i="2"/>
  <c r="AW310" i="2"/>
  <c r="BB310" i="2"/>
  <c r="BH317" i="2"/>
  <c r="AN317" i="2"/>
  <c r="AN307" i="2"/>
  <c r="BH307" i="2"/>
  <c r="BN330" i="2"/>
  <c r="BI330" i="2"/>
  <c r="BE309" i="2"/>
  <c r="AK309" i="2"/>
  <c r="BE317" i="2"/>
  <c r="AK317" i="2"/>
  <c r="BH314" i="2"/>
  <c r="AN314" i="2"/>
  <c r="AN297" i="2"/>
  <c r="BH297" i="2"/>
  <c r="BQ307" i="2"/>
  <c r="BL307" i="2"/>
  <c r="AL276" i="2"/>
  <c r="BF276" i="2"/>
  <c r="AY277" i="2"/>
  <c r="AT277" i="2"/>
  <c r="BE307" i="2"/>
  <c r="AK307" i="2"/>
  <c r="BA275" i="2"/>
  <c r="AV275" i="2"/>
  <c r="BA267" i="2"/>
  <c r="AV267" i="2"/>
  <c r="BE257" i="2"/>
  <c r="AK257" i="2"/>
  <c r="AU297" i="2"/>
  <c r="AZ297" i="2"/>
  <c r="BB299" i="2"/>
  <c r="AW299" i="2"/>
  <c r="BE283" i="2"/>
  <c r="AK283" i="2"/>
  <c r="BB275" i="2"/>
  <c r="AW275" i="2"/>
  <c r="BQ308" i="2"/>
  <c r="BL308" i="2"/>
  <c r="BC291" i="2"/>
  <c r="AX291" i="2"/>
  <c r="BO268" i="2"/>
  <c r="BJ268" i="2"/>
  <c r="BL303" i="2"/>
  <c r="BQ303" i="2"/>
  <c r="BJ293" i="2"/>
  <c r="BO293" i="2"/>
  <c r="AY280" i="2"/>
  <c r="AT280" i="2"/>
  <c r="AY267" i="2"/>
  <c r="AT267" i="2"/>
  <c r="BB248" i="2"/>
  <c r="AW248" i="2"/>
  <c r="BE239" i="2"/>
  <c r="AK239" i="2"/>
  <c r="BA265" i="2"/>
  <c r="AV265" i="2"/>
  <c r="BD251" i="2"/>
  <c r="AJ251" i="2"/>
  <c r="AZ229" i="2"/>
  <c r="AU229" i="2"/>
  <c r="BM288" i="2"/>
  <c r="BR288" i="2"/>
  <c r="BP266" i="2"/>
  <c r="BK266" i="2"/>
  <c r="BD248" i="2"/>
  <c r="AJ248" i="2"/>
  <c r="AM234" i="2"/>
  <c r="BG234" i="2"/>
  <c r="BK272" i="2"/>
  <c r="BP272" i="2"/>
  <c r="BI266" i="2"/>
  <c r="BN266" i="2"/>
  <c r="BP249" i="2"/>
  <c r="BK249" i="2"/>
  <c r="BL296" i="2"/>
  <c r="BQ296" i="2"/>
  <c r="AY264" i="2"/>
  <c r="AT264" i="2"/>
  <c r="AZ250" i="2"/>
  <c r="AU250" i="2"/>
  <c r="AT222" i="2"/>
  <c r="AY222" i="2"/>
  <c r="BE193" i="2"/>
  <c r="AK193" i="2"/>
  <c r="BG178" i="2"/>
  <c r="AM178" i="2"/>
  <c r="BQ204" i="2"/>
  <c r="BL204" i="2"/>
  <c r="BD192" i="2"/>
  <c r="AJ192" i="2"/>
  <c r="BR256" i="2"/>
  <c r="BM256" i="2"/>
  <c r="AK195" i="2"/>
  <c r="BE195" i="2"/>
  <c r="BP242" i="2"/>
  <c r="BK242" i="2"/>
  <c r="BR207" i="2"/>
  <c r="BM207" i="2"/>
  <c r="BI167" i="2"/>
  <c r="BN167" i="2"/>
  <c r="BN220" i="2"/>
  <c r="BI220" i="2"/>
  <c r="BF199" i="2"/>
  <c r="AL199" i="2"/>
  <c r="BI183" i="2"/>
  <c r="BN183" i="2"/>
  <c r="BE167" i="2"/>
  <c r="AK167" i="2"/>
  <c r="AY208" i="2"/>
  <c r="AT208" i="2"/>
  <c r="AZ187" i="2"/>
  <c r="AU187" i="2"/>
  <c r="AY198" i="2"/>
  <c r="AT198" i="2"/>
  <c r="AL191" i="2"/>
  <c r="BF191" i="2"/>
  <c r="BG150" i="2"/>
  <c r="AM150" i="2"/>
  <c r="BR135" i="2"/>
  <c r="BM135" i="2"/>
  <c r="AL154" i="2"/>
  <c r="BF154" i="2"/>
  <c r="BR133" i="2"/>
  <c r="BM133" i="2"/>
  <c r="BK176" i="2"/>
  <c r="BP176" i="2"/>
  <c r="BQ188" i="2"/>
  <c r="BL188" i="2"/>
  <c r="AV155" i="2"/>
  <c r="BA155" i="2"/>
  <c r="AX156" i="2"/>
  <c r="BC156" i="2"/>
  <c r="BN128" i="2"/>
  <c r="BI128" i="2"/>
  <c r="BR176" i="2"/>
  <c r="BM176" i="2"/>
  <c r="BG123" i="2"/>
  <c r="AM123" i="2"/>
  <c r="BN180" i="2"/>
  <c r="BI180" i="2"/>
  <c r="BM148" i="2"/>
  <c r="BR148" i="2"/>
  <c r="AK128" i="2"/>
  <c r="BE128" i="2"/>
  <c r="AT151" i="2"/>
  <c r="AY151" i="2"/>
  <c r="BG114" i="2"/>
  <c r="AM114" i="2"/>
  <c r="BP161" i="2"/>
  <c r="BK161" i="2"/>
  <c r="AL139" i="2"/>
  <c r="BF139" i="2"/>
  <c r="BR130" i="2"/>
  <c r="BM130" i="2"/>
  <c r="BE111" i="2"/>
  <c r="AK111" i="2"/>
  <c r="BN129" i="2"/>
  <c r="BI129" i="2"/>
  <c r="BK117" i="2"/>
  <c r="BP117" i="2"/>
  <c r="BG85" i="2"/>
  <c r="AM85" i="2"/>
  <c r="BO138" i="2"/>
  <c r="BJ138" i="2"/>
  <c r="BB115" i="2"/>
  <c r="AW115" i="2"/>
  <c r="BD17" i="2"/>
  <c r="AJ17" i="2"/>
  <c r="AM101" i="2"/>
  <c r="BG101" i="2"/>
  <c r="AL82" i="2"/>
  <c r="BF82" i="2"/>
  <c r="BH81" i="2"/>
  <c r="AN81" i="2"/>
  <c r="BB120" i="2"/>
  <c r="AW120" i="2"/>
  <c r="AJ9" i="2"/>
  <c r="BD9" i="2"/>
  <c r="BD19" i="2"/>
  <c r="AJ19" i="2"/>
  <c r="BF56" i="2"/>
  <c r="AL56" i="2"/>
  <c r="BG54" i="2"/>
  <c r="AM54" i="2"/>
  <c r="AN24" i="2"/>
  <c r="BH24" i="2"/>
  <c r="AL7" i="2"/>
  <c r="BF7" i="2"/>
  <c r="AN8" i="2"/>
  <c r="BH8" i="2"/>
  <c r="C11" i="3"/>
  <c r="AK74" i="2"/>
  <c r="BE74" i="2"/>
  <c r="AJ11" i="2"/>
  <c r="BD11" i="2"/>
  <c r="AJ53" i="2"/>
  <c r="BD53" i="2"/>
  <c r="AL16" i="2"/>
  <c r="BF16" i="2"/>
  <c r="BF12" i="2"/>
  <c r="AL12" i="2"/>
  <c r="BH68" i="2"/>
  <c r="AN68" i="2"/>
  <c r="BQ115" i="2"/>
  <c r="BL115" i="2"/>
  <c r="BH15" i="2"/>
  <c r="AN15" i="2"/>
  <c r="AW21" i="2"/>
  <c r="BL244" i="2" l="1"/>
  <c r="BR504" i="2"/>
  <c r="BM504" i="2"/>
  <c r="E17" i="3"/>
  <c r="BM194" i="2"/>
  <c r="BR194" i="2"/>
  <c r="BK389" i="2"/>
  <c r="BP389" i="2"/>
  <c r="BI448" i="2"/>
  <c r="BN448" i="2"/>
  <c r="BJ245" i="2"/>
  <c r="BO245" i="2"/>
  <c r="BN218" i="2"/>
  <c r="BI218" i="2"/>
  <c r="BK129" i="2"/>
  <c r="BP129" i="2"/>
  <c r="BI306" i="2"/>
  <c r="BN306" i="2"/>
  <c r="BK171" i="2"/>
  <c r="BP171" i="2"/>
  <c r="BP359" i="2"/>
  <c r="BK359" i="2"/>
  <c r="BM118" i="2"/>
  <c r="BR118" i="2"/>
  <c r="BN440" i="2"/>
  <c r="BI440" i="2"/>
  <c r="BR229" i="2"/>
  <c r="BM229" i="2"/>
  <c r="BN289" i="2"/>
  <c r="BI289" i="2"/>
  <c r="BQ350" i="2"/>
  <c r="BL350" i="2"/>
  <c r="BK414" i="2"/>
  <c r="BP414" i="2"/>
  <c r="BQ207" i="2"/>
  <c r="BL207" i="2"/>
  <c r="BO384" i="2"/>
  <c r="BJ384" i="2"/>
  <c r="BO374" i="2"/>
  <c r="BJ374" i="2"/>
  <c r="BR480" i="2"/>
  <c r="BM480" i="2"/>
  <c r="BM321" i="2"/>
  <c r="BR321" i="2"/>
  <c r="BP405" i="2"/>
  <c r="BK405" i="2"/>
  <c r="BJ433" i="2"/>
  <c r="BO433" i="2"/>
  <c r="BP460" i="2"/>
  <c r="BK460" i="2"/>
  <c r="BK202" i="2"/>
  <c r="BP202" i="2"/>
  <c r="BR405" i="2"/>
  <c r="BM405" i="2"/>
  <c r="BK521" i="2"/>
  <c r="BP521" i="2"/>
  <c r="BQ233" i="2"/>
  <c r="BL233" i="2"/>
  <c r="BR413" i="2"/>
  <c r="BM413" i="2"/>
  <c r="BI335" i="2"/>
  <c r="BN335" i="2"/>
  <c r="BP248" i="2"/>
  <c r="BK248" i="2"/>
  <c r="BN390" i="2"/>
  <c r="BI390" i="2"/>
  <c r="BO409" i="2"/>
  <c r="BJ409" i="2"/>
  <c r="BJ419" i="2"/>
  <c r="BO419" i="2"/>
  <c r="BI501" i="2"/>
  <c r="BN501" i="2"/>
  <c r="BJ446" i="2"/>
  <c r="BO446" i="2"/>
  <c r="BR407" i="2"/>
  <c r="BM407" i="2"/>
  <c r="BR325" i="2"/>
  <c r="BM325" i="2"/>
  <c r="BO135" i="2"/>
  <c r="BJ135" i="2"/>
  <c r="BO344" i="2"/>
  <c r="BJ344" i="2"/>
  <c r="BM378" i="2"/>
  <c r="BR378" i="2"/>
  <c r="BK141" i="2"/>
  <c r="BP141" i="2"/>
  <c r="BP476" i="2"/>
  <c r="BK476" i="2"/>
  <c r="C17" i="3"/>
  <c r="BN249" i="2"/>
  <c r="BI249" i="2"/>
  <c r="BJ218" i="2"/>
  <c r="BO218" i="2"/>
  <c r="BK436" i="2"/>
  <c r="BP436" i="2"/>
  <c r="BM408" i="2"/>
  <c r="BR408" i="2"/>
  <c r="BL316" i="2"/>
  <c r="BQ316" i="2"/>
  <c r="BI189" i="2"/>
  <c r="BN189" i="2"/>
  <c r="BL342" i="2"/>
  <c r="BQ342" i="2"/>
  <c r="BL437" i="2"/>
  <c r="BQ437" i="2"/>
  <c r="BQ147" i="2"/>
  <c r="BL147" i="2"/>
  <c r="BQ312" i="2"/>
  <c r="BL312" i="2"/>
  <c r="BO323" i="2"/>
  <c r="BJ323" i="2"/>
  <c r="BN116" i="2"/>
  <c r="BI116" i="2"/>
  <c r="BO234" i="2"/>
  <c r="BJ234" i="2"/>
  <c r="BN427" i="2"/>
  <c r="BI427" i="2"/>
  <c r="BQ452" i="2"/>
  <c r="BL452" i="2"/>
  <c r="BO253" i="2"/>
  <c r="BJ253" i="2"/>
  <c r="BR122" i="2"/>
  <c r="BM122" i="2"/>
  <c r="BI319" i="2"/>
  <c r="BN319" i="2"/>
  <c r="BR453" i="2"/>
  <c r="BM453" i="2"/>
  <c r="BI125" i="2"/>
  <c r="BN125" i="2"/>
  <c r="BJ424" i="2"/>
  <c r="BO424" i="2"/>
  <c r="BK244" i="2"/>
  <c r="BP244" i="2"/>
  <c r="BM224" i="2"/>
  <c r="BR224" i="2"/>
  <c r="BP320" i="2"/>
  <c r="BK320" i="2"/>
  <c r="BP237" i="2"/>
  <c r="BK237" i="2"/>
  <c r="BN429" i="2"/>
  <c r="BI429" i="2"/>
  <c r="BR170" i="2"/>
  <c r="BM170" i="2"/>
  <c r="BN149" i="2"/>
  <c r="BI149" i="2"/>
  <c r="BR132" i="2"/>
  <c r="BM132" i="2"/>
  <c r="BP429" i="2"/>
  <c r="BK429" i="2"/>
  <c r="BP392" i="2"/>
  <c r="BK392" i="2"/>
  <c r="BM239" i="2"/>
  <c r="BR239" i="2"/>
  <c r="BL378" i="2"/>
  <c r="BQ378" i="2"/>
  <c r="BP298" i="2"/>
  <c r="BK298" i="2"/>
  <c r="BN176" i="2"/>
  <c r="BI176" i="2"/>
  <c r="BR374" i="2"/>
  <c r="BM374" i="2"/>
  <c r="BO299" i="2"/>
  <c r="BJ299" i="2"/>
  <c r="BN465" i="2"/>
  <c r="BI465" i="2"/>
  <c r="BO364" i="2"/>
  <c r="BJ364" i="2"/>
  <c r="BK386" i="2"/>
  <c r="BP386" i="2"/>
  <c r="BO489" i="2"/>
  <c r="BJ489" i="2"/>
  <c r="BM212" i="2"/>
  <c r="BR212" i="2"/>
  <c r="BM422" i="2"/>
  <c r="BR422" i="2"/>
  <c r="BO249" i="2"/>
  <c r="BJ249" i="2"/>
  <c r="BJ166" i="2"/>
  <c r="BO166" i="2"/>
  <c r="BL213" i="2"/>
  <c r="BQ213" i="2"/>
  <c r="BL464" i="2"/>
  <c r="BQ464" i="2"/>
  <c r="BI215" i="2"/>
  <c r="BN215" i="2"/>
  <c r="BI140" i="2"/>
  <c r="BN140" i="2"/>
  <c r="BJ263" i="2"/>
  <c r="BO263" i="2"/>
  <c r="BJ491" i="2"/>
  <c r="BO491" i="2"/>
  <c r="BJ155" i="2"/>
  <c r="BO155" i="2"/>
  <c r="BP124" i="2"/>
  <c r="BK124" i="2"/>
  <c r="BO303" i="2"/>
  <c r="BJ303" i="2"/>
  <c r="BK193" i="2"/>
  <c r="BP193" i="2"/>
  <c r="BJ284" i="2"/>
  <c r="BO284" i="2"/>
  <c r="BI475" i="2"/>
  <c r="BN475" i="2"/>
  <c r="BK208" i="2"/>
  <c r="BP208" i="2"/>
  <c r="BQ491" i="2"/>
  <c r="BL491" i="2"/>
  <c r="BP187" i="2"/>
  <c r="BK187" i="2"/>
  <c r="BR322" i="2"/>
  <c r="BM322" i="2"/>
  <c r="BJ375" i="2"/>
  <c r="BO375" i="2"/>
  <c r="BL432" i="2"/>
  <c r="BQ432" i="2"/>
  <c r="BO137" i="2"/>
  <c r="BJ137" i="2"/>
  <c r="BM242" i="2"/>
  <c r="BR242" i="2"/>
  <c r="BR274" i="2"/>
  <c r="BM274" i="2"/>
  <c r="BR509" i="2"/>
  <c r="BM509" i="2"/>
  <c r="BI152" i="2"/>
  <c r="BN152" i="2"/>
  <c r="BN232" i="2"/>
  <c r="BI232" i="2"/>
  <c r="BI300" i="2"/>
  <c r="BN300" i="2"/>
  <c r="BQ294" i="2"/>
  <c r="BL294" i="2"/>
  <c r="BO434" i="2"/>
  <c r="BJ434" i="2"/>
  <c r="BI214" i="2"/>
  <c r="BN214" i="2"/>
  <c r="BI216" i="2"/>
  <c r="BN216" i="2"/>
  <c r="BP417" i="2"/>
  <c r="BK417" i="2"/>
  <c r="BO235" i="2"/>
  <c r="BJ235" i="2"/>
  <c r="BN275" i="2"/>
  <c r="BI275" i="2"/>
  <c r="BP502" i="2"/>
  <c r="BK502" i="2"/>
  <c r="BK150" i="2"/>
  <c r="BP150" i="2"/>
  <c r="BN200" i="2"/>
  <c r="BI200" i="2"/>
  <c r="BQ258" i="2"/>
  <c r="BL258" i="2"/>
  <c r="BN433" i="2"/>
  <c r="BI433" i="2"/>
  <c r="BP206" i="2"/>
  <c r="BK206" i="2"/>
  <c r="BJ301" i="2"/>
  <c r="BO301" i="2"/>
  <c r="BK474" i="2"/>
  <c r="BP474" i="2"/>
  <c r="BM195" i="2"/>
  <c r="BR195" i="2"/>
  <c r="BR372" i="2"/>
  <c r="BM372" i="2"/>
  <c r="BI118" i="2"/>
  <c r="BN118" i="2"/>
  <c r="BK213" i="2"/>
  <c r="BP213" i="2"/>
  <c r="BI207" i="2"/>
  <c r="BN207" i="2"/>
  <c r="BQ390" i="2"/>
  <c r="BL390" i="2"/>
  <c r="BR236" i="2"/>
  <c r="BM236" i="2"/>
  <c r="BQ216" i="2"/>
  <c r="BL216" i="2"/>
  <c r="BL382" i="2"/>
  <c r="BQ382" i="2"/>
  <c r="BB21" i="2"/>
  <c r="BN423" i="2"/>
  <c r="BI423" i="2"/>
  <c r="BP165" i="2"/>
  <c r="BK165" i="2"/>
  <c r="BN425" i="2"/>
  <c r="BI425" i="2"/>
  <c r="BL128" i="2"/>
  <c r="BQ128" i="2"/>
  <c r="BQ267" i="2"/>
  <c r="BL267" i="2"/>
  <c r="AU21" i="2"/>
  <c r="AZ21" i="2" s="1"/>
  <c r="BQ251" i="2"/>
  <c r="BL251" i="2"/>
  <c r="BO460" i="2"/>
  <c r="BJ460" i="2"/>
  <c r="BI255" i="2"/>
  <c r="BN255" i="2"/>
  <c r="BR320" i="2"/>
  <c r="BM320" i="2"/>
  <c r="BI432" i="2"/>
  <c r="BN432" i="2"/>
  <c r="BK277" i="2"/>
  <c r="BP277" i="2"/>
  <c r="BP144" i="2"/>
  <c r="BK144" i="2"/>
  <c r="BK196" i="2"/>
  <c r="BP196" i="2"/>
  <c r="BJ473" i="2"/>
  <c r="BO473" i="2"/>
  <c r="BQ209" i="2"/>
  <c r="BL209" i="2"/>
  <c r="BO451" i="2"/>
  <c r="BJ451" i="2"/>
  <c r="BP270" i="2"/>
  <c r="BK270" i="2"/>
  <c r="BI230" i="2"/>
  <c r="BN230" i="2"/>
  <c r="BO346" i="2"/>
  <c r="BJ346" i="2"/>
  <c r="BQ512" i="2"/>
  <c r="BL512" i="2"/>
  <c r="BN512" i="2"/>
  <c r="BI512" i="2"/>
  <c r="BO281" i="2"/>
  <c r="BJ281" i="2"/>
  <c r="BR478" i="2"/>
  <c r="BM478" i="2"/>
  <c r="BR261" i="2"/>
  <c r="BM261" i="2"/>
  <c r="BP425" i="2"/>
  <c r="BK425" i="2"/>
  <c r="BQ311" i="2"/>
  <c r="BL311" i="2"/>
  <c r="BK221" i="2"/>
  <c r="BP221" i="2"/>
  <c r="BR488" i="2"/>
  <c r="BM488" i="2"/>
  <c r="BJ382" i="2"/>
  <c r="BO382" i="2"/>
  <c r="BI470" i="2"/>
  <c r="BN470" i="2"/>
  <c r="BR192" i="2"/>
  <c r="BM192" i="2"/>
  <c r="BJ362" i="2"/>
  <c r="BO362" i="2"/>
  <c r="BJ443" i="2"/>
  <c r="BO443" i="2"/>
  <c r="BQ260" i="2"/>
  <c r="BL260" i="2"/>
  <c r="BP174" i="2"/>
  <c r="BK174" i="2"/>
  <c r="BM219" i="2"/>
  <c r="BR219" i="2"/>
  <c r="BQ126" i="2"/>
  <c r="BL126" i="2"/>
  <c r="BR456" i="2"/>
  <c r="BM456" i="2"/>
  <c r="BM272" i="2"/>
  <c r="BR272" i="2"/>
  <c r="BJ343" i="2"/>
  <c r="BO343" i="2"/>
  <c r="BP497" i="2"/>
  <c r="BK497" i="2"/>
  <c r="BO201" i="2"/>
  <c r="BJ201" i="2"/>
  <c r="BP518" i="2"/>
  <c r="BK518" i="2"/>
  <c r="BN123" i="2"/>
  <c r="BI123" i="2"/>
  <c r="BQ184" i="2"/>
  <c r="BL184" i="2"/>
  <c r="BI520" i="2"/>
  <c r="BN520" i="2"/>
  <c r="BL240" i="2"/>
  <c r="BQ240" i="2"/>
  <c r="BJ146" i="2"/>
  <c r="BO146" i="2"/>
  <c r="BP233" i="2"/>
  <c r="BK233" i="2"/>
  <c r="BL149" i="2"/>
  <c r="BQ149" i="2"/>
  <c r="BM290" i="2"/>
  <c r="BR290" i="2"/>
  <c r="BK471" i="2"/>
  <c r="BP471" i="2"/>
  <c r="BR319" i="2"/>
  <c r="BM319" i="2"/>
  <c r="BI302" i="2"/>
  <c r="BN302" i="2"/>
  <c r="BO207" i="2"/>
  <c r="BJ207" i="2"/>
  <c r="BL283" i="2"/>
  <c r="BQ283" i="2"/>
  <c r="BL475" i="2"/>
  <c r="BQ475" i="2"/>
  <c r="BN502" i="2"/>
  <c r="BI502" i="2"/>
  <c r="BN245" i="2"/>
  <c r="BI245" i="2"/>
  <c r="BL293" i="2"/>
  <c r="BQ293" i="2"/>
  <c r="BM497" i="2"/>
  <c r="BR497" i="2"/>
  <c r="BJ168" i="2"/>
  <c r="BO168" i="2"/>
  <c r="BI285" i="2"/>
  <c r="BN285" i="2"/>
  <c r="BQ490" i="2"/>
  <c r="BL490" i="2"/>
  <c r="BP330" i="2"/>
  <c r="BK330" i="2"/>
  <c r="BL122" i="2"/>
  <c r="BQ122" i="2"/>
  <c r="BI370" i="2"/>
  <c r="BN370" i="2"/>
  <c r="BM221" i="2"/>
  <c r="BR221" i="2"/>
  <c r="BK132" i="2"/>
  <c r="BP132" i="2"/>
  <c r="BK135" i="2"/>
  <c r="BP135" i="2"/>
  <c r="BO454" i="2"/>
  <c r="BJ454" i="2"/>
  <c r="BJ474" i="2"/>
  <c r="BO474" i="2"/>
  <c r="BI158" i="2"/>
  <c r="BN158" i="2"/>
  <c r="BO134" i="2"/>
  <c r="BJ134" i="2"/>
  <c r="BQ442" i="2"/>
  <c r="BL442" i="2"/>
  <c r="BM305" i="2"/>
  <c r="BR305" i="2"/>
  <c r="BN173" i="2"/>
  <c r="BI173" i="2"/>
  <c r="BN511" i="2"/>
  <c r="BI511" i="2"/>
  <c r="BR160" i="2"/>
  <c r="BM160" i="2"/>
  <c r="BQ355" i="2"/>
  <c r="BL355" i="2"/>
  <c r="BP457" i="2"/>
  <c r="BK457" i="2"/>
  <c r="BR510" i="2"/>
  <c r="BM510" i="2"/>
  <c r="BJ139" i="2"/>
  <c r="BO139" i="2"/>
  <c r="BR380" i="2"/>
  <c r="BM380" i="2"/>
  <c r="BR516" i="2"/>
  <c r="BM516" i="2"/>
  <c r="BP136" i="2"/>
  <c r="BK136" i="2"/>
  <c r="BQ191" i="2"/>
  <c r="BL191" i="2"/>
  <c r="BJ221" i="2"/>
  <c r="BO221" i="2"/>
  <c r="BQ361" i="2"/>
  <c r="BL361" i="2"/>
  <c r="BI179" i="2"/>
  <c r="BN179" i="2"/>
  <c r="BL243" i="2"/>
  <c r="BQ243" i="2"/>
  <c r="BM421" i="2"/>
  <c r="BR421" i="2"/>
  <c r="BJ396" i="2"/>
  <c r="BO396" i="2"/>
  <c r="BR366" i="2"/>
  <c r="BM366" i="2"/>
  <c r="BL253" i="2"/>
  <c r="BQ253" i="2"/>
  <c r="BL472" i="2"/>
  <c r="BQ472" i="2"/>
  <c r="BP326" i="2"/>
  <c r="BK326" i="2"/>
  <c r="BM287" i="2"/>
  <c r="BR287" i="2"/>
  <c r="BQ227" i="2"/>
  <c r="BL227" i="2"/>
  <c r="BJ387" i="2"/>
  <c r="BO387" i="2"/>
  <c r="BR178" i="2"/>
  <c r="BM178" i="2"/>
  <c r="BO270" i="2"/>
  <c r="BJ270" i="2"/>
  <c r="BL152" i="2"/>
  <c r="BQ152" i="2"/>
  <c r="BN353" i="2"/>
  <c r="BI353" i="2"/>
  <c r="BP224" i="2"/>
  <c r="BK224" i="2"/>
  <c r="BO429" i="2"/>
  <c r="BJ429" i="2"/>
  <c r="BI260" i="2"/>
  <c r="BN260" i="2"/>
  <c r="BR474" i="2"/>
  <c r="BM474" i="2"/>
  <c r="BO497" i="2"/>
  <c r="BJ497" i="2"/>
  <c r="BJ130" i="2"/>
  <c r="BO130" i="2"/>
  <c r="BP156" i="2"/>
  <c r="BK156" i="2"/>
  <c r="BO228" i="2"/>
  <c r="BJ228" i="2"/>
  <c r="BI234" i="2"/>
  <c r="BN234" i="2"/>
  <c r="BO256" i="2"/>
  <c r="BJ256" i="2"/>
  <c r="BO266" i="2"/>
  <c r="BJ266" i="2"/>
  <c r="BR157" i="2"/>
  <c r="BM157" i="2"/>
  <c r="BL473" i="2"/>
  <c r="BQ473" i="2"/>
  <c r="B13" i="3"/>
  <c r="D13" i="3"/>
  <c r="BO128" i="2"/>
  <c r="BJ128" i="2"/>
  <c r="BK491" i="2"/>
  <c r="BP491" i="2"/>
  <c r="B63" i="3"/>
  <c r="B64" i="3" s="1"/>
  <c r="BI208" i="2"/>
  <c r="BN208" i="2"/>
  <c r="BI279" i="2"/>
  <c r="BN279" i="2"/>
  <c r="BQ384" i="2"/>
  <c r="BL384" i="2"/>
  <c r="BK413" i="2"/>
  <c r="BP413" i="2"/>
  <c r="BI414" i="2"/>
  <c r="BN414" i="2"/>
  <c r="BO140" i="2"/>
  <c r="BJ140" i="2"/>
  <c r="BQ369" i="2"/>
  <c r="BL369" i="2"/>
  <c r="BJ401" i="2"/>
  <c r="BO401" i="2"/>
  <c r="AT21" i="2"/>
  <c r="AY21" i="2" s="1"/>
  <c r="B17" i="3"/>
  <c r="C13" i="3"/>
  <c r="BP197" i="2"/>
  <c r="BK197" i="2"/>
  <c r="BM415" i="2"/>
  <c r="BR415" i="2"/>
  <c r="BK478" i="2"/>
  <c r="BP478" i="2"/>
  <c r="D63" i="3"/>
  <c r="D64" i="3" s="1"/>
  <c r="BP179" i="2"/>
  <c r="BK179" i="2"/>
  <c r="BK243" i="2"/>
  <c r="BP243" i="2"/>
  <c r="BI294" i="2"/>
  <c r="BN294" i="2"/>
  <c r="BI311" i="2"/>
  <c r="BN311" i="2"/>
  <c r="BK434" i="2"/>
  <c r="BP434" i="2"/>
  <c r="BR439" i="2"/>
  <c r="BM439" i="2"/>
  <c r="BN135" i="2"/>
  <c r="BI135" i="2"/>
  <c r="BN165" i="2"/>
  <c r="BI165" i="2"/>
  <c r="BQ175" i="2"/>
  <c r="BL175" i="2"/>
  <c r="BK259" i="2"/>
  <c r="BP259" i="2"/>
  <c r="BI281" i="2"/>
  <c r="BN281" i="2"/>
  <c r="BO341" i="2"/>
  <c r="BJ341" i="2"/>
  <c r="BN450" i="2"/>
  <c r="BI450" i="2"/>
  <c r="BN184" i="2"/>
  <c r="BI184" i="2"/>
  <c r="BK263" i="2"/>
  <c r="BP263" i="2"/>
  <c r="BP294" i="2"/>
  <c r="BK294" i="2"/>
  <c r="BK345" i="2"/>
  <c r="BP345" i="2"/>
  <c r="BR446" i="2"/>
  <c r="BM446" i="2"/>
  <c r="BM470" i="2"/>
  <c r="BR470" i="2"/>
  <c r="BJ440" i="2"/>
  <c r="BO440" i="2"/>
  <c r="BL176" i="2"/>
  <c r="BQ176" i="2"/>
  <c r="BL212" i="2"/>
  <c r="BQ212" i="2"/>
  <c r="BR264" i="2"/>
  <c r="BM264" i="2"/>
  <c r="BJ339" i="2"/>
  <c r="BO339" i="2"/>
  <c r="BK342" i="2"/>
  <c r="BP342" i="2"/>
  <c r="BP418" i="2"/>
  <c r="BK418" i="2"/>
  <c r="BI437" i="2"/>
  <c r="BN437" i="2"/>
  <c r="BP441" i="2"/>
  <c r="BK441" i="2"/>
  <c r="BP509" i="2"/>
  <c r="BK509" i="2"/>
  <c r="BN419" i="2"/>
  <c r="BI419" i="2"/>
  <c r="BJ142" i="2"/>
  <c r="BO142" i="2"/>
  <c r="BR205" i="2"/>
  <c r="BM205" i="2"/>
  <c r="BO261" i="2"/>
  <c r="BJ261" i="2"/>
  <c r="BM303" i="2"/>
  <c r="BR303" i="2"/>
  <c r="BN316" i="2"/>
  <c r="BI316" i="2"/>
  <c r="BJ342" i="2"/>
  <c r="BO342" i="2"/>
  <c r="BN371" i="2"/>
  <c r="BI371" i="2"/>
  <c r="BK475" i="2"/>
  <c r="BP475" i="2"/>
  <c r="BN473" i="2"/>
  <c r="BI473" i="2"/>
  <c r="BN393" i="2"/>
  <c r="BI393" i="2"/>
  <c r="BR202" i="2"/>
  <c r="BM202" i="2"/>
  <c r="BK274" i="2"/>
  <c r="BP274" i="2"/>
  <c r="BL153" i="2"/>
  <c r="BQ153" i="2"/>
  <c r="BQ166" i="2"/>
  <c r="BL166" i="2"/>
  <c r="BI194" i="2"/>
  <c r="BN194" i="2"/>
  <c r="BK216" i="2"/>
  <c r="BP216" i="2"/>
  <c r="BL366" i="2"/>
  <c r="BQ366" i="2"/>
  <c r="BM375" i="2"/>
  <c r="BR375" i="2"/>
  <c r="BN412" i="2"/>
  <c r="BI412" i="2"/>
  <c r="BM409" i="2"/>
  <c r="BR409" i="2"/>
  <c r="BQ150" i="2"/>
  <c r="BL150" i="2"/>
  <c r="BI251" i="2"/>
  <c r="BN251" i="2"/>
  <c r="BJ283" i="2"/>
  <c r="BO283" i="2"/>
  <c r="BO307" i="2"/>
  <c r="BJ307" i="2"/>
  <c r="BO317" i="2"/>
  <c r="BJ317" i="2"/>
  <c r="BP508" i="2"/>
  <c r="BK508" i="2"/>
  <c r="BQ168" i="2"/>
  <c r="BL168" i="2"/>
  <c r="BN211" i="2"/>
  <c r="BI211" i="2"/>
  <c r="BR338" i="2"/>
  <c r="BM338" i="2"/>
  <c r="BQ429" i="2"/>
  <c r="BL429" i="2"/>
  <c r="BR356" i="2"/>
  <c r="BM356" i="2"/>
  <c r="BQ337" i="2"/>
  <c r="BL337" i="2"/>
  <c r="BL358" i="2"/>
  <c r="BQ358" i="2"/>
  <c r="BO366" i="2"/>
  <c r="BJ366" i="2"/>
  <c r="BM430" i="2"/>
  <c r="BR430" i="2"/>
  <c r="BI455" i="2"/>
  <c r="BN455" i="2"/>
  <c r="BP166" i="2"/>
  <c r="BK166" i="2"/>
  <c r="BK264" i="2"/>
  <c r="BP264" i="2"/>
  <c r="BO370" i="2"/>
  <c r="BJ370" i="2"/>
  <c r="BN221" i="2"/>
  <c r="BI221" i="2"/>
  <c r="BL247" i="2"/>
  <c r="BQ247" i="2"/>
  <c r="BI284" i="2"/>
  <c r="BN284" i="2"/>
  <c r="BP358" i="2"/>
  <c r="BK358" i="2"/>
  <c r="BI452" i="2"/>
  <c r="BN452" i="2"/>
  <c r="BR153" i="2"/>
  <c r="BM153" i="2"/>
  <c r="BO180" i="2"/>
  <c r="BJ180" i="2"/>
  <c r="BP449" i="2"/>
  <c r="BK449" i="2"/>
  <c r="BL506" i="2"/>
  <c r="BQ506" i="2"/>
  <c r="BN153" i="2"/>
  <c r="BI153" i="2"/>
  <c r="BO186" i="2"/>
  <c r="BJ186" i="2"/>
  <c r="BL236" i="2"/>
  <c r="BQ236" i="2"/>
  <c r="BJ475" i="2"/>
  <c r="BO475" i="2"/>
  <c r="BQ510" i="2"/>
  <c r="BL510" i="2"/>
  <c r="BJ157" i="2"/>
  <c r="BO157" i="2"/>
  <c r="BI199" i="2"/>
  <c r="BN199" i="2"/>
  <c r="BN177" i="2"/>
  <c r="BI177" i="2"/>
  <c r="BQ362" i="2"/>
  <c r="BL362" i="2"/>
  <c r="BN479" i="2"/>
  <c r="BI479" i="2"/>
  <c r="BK462" i="2"/>
  <c r="BP462" i="2"/>
  <c r="BN162" i="2"/>
  <c r="BI162" i="2"/>
  <c r="BM441" i="2"/>
  <c r="BR441" i="2"/>
  <c r="BP410" i="2"/>
  <c r="BK410" i="2"/>
  <c r="BJ127" i="2"/>
  <c r="BO127" i="2"/>
  <c r="BN142" i="2"/>
  <c r="BI142" i="2"/>
  <c r="BK269" i="2"/>
  <c r="BP269" i="2"/>
  <c r="BP261" i="2"/>
  <c r="BK261" i="2"/>
  <c r="BM500" i="2"/>
  <c r="BR500" i="2"/>
  <c r="BO132" i="2"/>
  <c r="BJ132" i="2"/>
  <c r="BO190" i="2"/>
  <c r="BJ190" i="2"/>
  <c r="BP262" i="2"/>
  <c r="BK262" i="2"/>
  <c r="BJ322" i="2"/>
  <c r="BO322" i="2"/>
  <c r="BR301" i="2"/>
  <c r="BM301" i="2"/>
  <c r="BP430" i="2"/>
  <c r="BK430" i="2"/>
  <c r="BL461" i="2"/>
  <c r="BQ461" i="2"/>
  <c r="BM475" i="2"/>
  <c r="BR475" i="2"/>
  <c r="BL489" i="2"/>
  <c r="BQ489" i="2"/>
  <c r="BQ511" i="2"/>
  <c r="BL511" i="2"/>
  <c r="BO195" i="2"/>
  <c r="BJ195" i="2"/>
  <c r="BP302" i="2"/>
  <c r="BK302" i="2"/>
  <c r="BM357" i="2"/>
  <c r="BR357" i="2"/>
  <c r="BM342" i="2"/>
  <c r="BR342" i="2"/>
  <c r="BO482" i="2"/>
  <c r="BJ482" i="2"/>
  <c r="BI136" i="2"/>
  <c r="BN136" i="2"/>
  <c r="BM209" i="2"/>
  <c r="BR209" i="2"/>
  <c r="BR222" i="2"/>
  <c r="BM222" i="2"/>
  <c r="BP451" i="2"/>
  <c r="BK451" i="2"/>
  <c r="BO114" i="2"/>
  <c r="BJ114" i="2"/>
  <c r="BJ143" i="2"/>
  <c r="BO143" i="2"/>
  <c r="BM271" i="2"/>
  <c r="BR271" i="2"/>
  <c r="BM506" i="2"/>
  <c r="BR506" i="2"/>
  <c r="BL132" i="2"/>
  <c r="BQ132" i="2"/>
  <c r="BJ124" i="2"/>
  <c r="BO124" i="2"/>
  <c r="BJ388" i="2"/>
  <c r="BO388" i="2"/>
  <c r="BR479" i="2"/>
  <c r="BM479" i="2"/>
  <c r="F63" i="3"/>
  <c r="F64" i="3" s="1"/>
  <c r="BM215" i="2"/>
  <c r="BR215" i="2"/>
  <c r="BM188" i="2"/>
  <c r="BR188" i="2"/>
  <c r="BN405" i="2"/>
  <c r="BI405" i="2"/>
  <c r="BQ402" i="2"/>
  <c r="BL402" i="2"/>
  <c r="BK490" i="2"/>
  <c r="BP490" i="2"/>
  <c r="BI498" i="2"/>
  <c r="BN498" i="2"/>
  <c r="BN132" i="2"/>
  <c r="BI132" i="2"/>
  <c r="BO213" i="2"/>
  <c r="BJ213" i="2"/>
  <c r="BR210" i="2"/>
  <c r="BM210" i="2"/>
  <c r="BQ238" i="2"/>
  <c r="BL238" i="2"/>
  <c r="BR283" i="2"/>
  <c r="BM283" i="2"/>
  <c r="BJ373" i="2"/>
  <c r="BO373" i="2"/>
  <c r="BR461" i="2"/>
  <c r="BM461" i="2"/>
  <c r="BR492" i="2"/>
  <c r="BM492" i="2"/>
  <c r="BL134" i="2"/>
  <c r="BQ134" i="2"/>
  <c r="BQ162" i="2"/>
  <c r="BL162" i="2"/>
  <c r="BN182" i="2"/>
  <c r="BI182" i="2"/>
  <c r="BN205" i="2"/>
  <c r="BI205" i="2"/>
  <c r="BQ229" i="2"/>
  <c r="BL229" i="2"/>
  <c r="BR214" i="2"/>
  <c r="BM214" i="2"/>
  <c r="BK362" i="2"/>
  <c r="BP362" i="2"/>
  <c r="BQ455" i="2"/>
  <c r="BL455" i="2"/>
  <c r="BP489" i="2"/>
  <c r="BK489" i="2"/>
  <c r="BO508" i="2"/>
  <c r="BJ508" i="2"/>
  <c r="BP428" i="2"/>
  <c r="BK428" i="2"/>
  <c r="BL124" i="2"/>
  <c r="BQ124" i="2"/>
  <c r="BO289" i="2"/>
  <c r="BJ289" i="2"/>
  <c r="BM296" i="2"/>
  <c r="BR296" i="2"/>
  <c r="BN308" i="2"/>
  <c r="BI308" i="2"/>
  <c r="BN337" i="2"/>
  <c r="BI337" i="2"/>
  <c r="BI422" i="2"/>
  <c r="BN422" i="2"/>
  <c r="BO507" i="2"/>
  <c r="BJ507" i="2"/>
  <c r="BK209" i="2"/>
  <c r="BP209" i="2"/>
  <c r="BL257" i="2"/>
  <c r="BQ257" i="2"/>
  <c r="BM235" i="2"/>
  <c r="BR235" i="2"/>
  <c r="BR292" i="2"/>
  <c r="BM292" i="2"/>
  <c r="BJ326" i="2"/>
  <c r="BO326" i="2"/>
  <c r="BI360" i="2"/>
  <c r="BN360" i="2"/>
  <c r="BP406" i="2"/>
  <c r="BK406" i="2"/>
  <c r="BN504" i="2"/>
  <c r="BI504" i="2"/>
  <c r="BJ126" i="2"/>
  <c r="BO126" i="2"/>
  <c r="BQ190" i="2"/>
  <c r="BL190" i="2"/>
  <c r="BP343" i="2"/>
  <c r="BK343" i="2"/>
  <c r="BM165" i="2"/>
  <c r="BR165" i="2"/>
  <c r="BJ163" i="2"/>
  <c r="BO163" i="2"/>
  <c r="BN191" i="2"/>
  <c r="BI191" i="2"/>
  <c r="BI223" i="2"/>
  <c r="BN223" i="2"/>
  <c r="BJ356" i="2"/>
  <c r="BO356" i="2"/>
  <c r="BQ445" i="2"/>
  <c r="BL445" i="2"/>
  <c r="BQ466" i="2"/>
  <c r="BL466" i="2"/>
  <c r="BQ480" i="2"/>
  <c r="BL480" i="2"/>
  <c r="BK199" i="2"/>
  <c r="BP199" i="2"/>
  <c r="BO309" i="2"/>
  <c r="BJ309" i="2"/>
  <c r="BM345" i="2"/>
  <c r="BR345" i="2"/>
  <c r="BQ395" i="2"/>
  <c r="BL395" i="2"/>
  <c r="BR158" i="2"/>
  <c r="BM158" i="2"/>
  <c r="BR217" i="2"/>
  <c r="BM217" i="2"/>
  <c r="BQ268" i="2"/>
  <c r="BL268" i="2"/>
  <c r="BN172" i="2"/>
  <c r="BI172" i="2"/>
  <c r="BM203" i="2"/>
  <c r="BR203" i="2"/>
  <c r="BO358" i="2"/>
  <c r="BJ358" i="2"/>
  <c r="BJ383" i="2"/>
  <c r="BO383" i="2"/>
  <c r="BR389" i="2"/>
  <c r="BM389" i="2"/>
  <c r="BR489" i="2"/>
  <c r="BM489" i="2"/>
  <c r="BK211" i="2"/>
  <c r="BP211" i="2"/>
  <c r="BP390" i="2"/>
  <c r="BK390" i="2"/>
  <c r="BM21" i="2"/>
  <c r="BR21" i="2" s="1"/>
  <c r="BK435" i="2"/>
  <c r="BP435" i="2"/>
  <c r="BK271" i="2"/>
  <c r="BP271" i="2"/>
  <c r="BI325" i="2"/>
  <c r="BN325" i="2"/>
  <c r="BR433" i="2"/>
  <c r="BM433" i="2"/>
  <c r="BO504" i="2"/>
  <c r="BJ504" i="2"/>
  <c r="BO176" i="2"/>
  <c r="BJ176" i="2"/>
  <c r="BN295" i="2"/>
  <c r="BI295" i="2"/>
  <c r="BP284" i="2"/>
  <c r="BK284" i="2"/>
  <c r="BP273" i="2"/>
  <c r="BK273" i="2"/>
  <c r="BL374" i="2"/>
  <c r="BQ374" i="2"/>
  <c r="BN496" i="2"/>
  <c r="BI496" i="2"/>
  <c r="BO386" i="2"/>
  <c r="BJ386" i="2"/>
  <c r="BO189" i="2"/>
  <c r="BJ189" i="2"/>
  <c r="BQ226" i="2"/>
  <c r="BL226" i="2"/>
  <c r="BP350" i="2"/>
  <c r="BK350" i="2"/>
  <c r="BK424" i="2"/>
  <c r="BP424" i="2"/>
  <c r="BO467" i="2"/>
  <c r="BJ467" i="2"/>
  <c r="BP393" i="2"/>
  <c r="BK393" i="2"/>
  <c r="BJ115" i="2"/>
  <c r="BO115" i="2"/>
  <c r="BQ354" i="2"/>
  <c r="BL354" i="2"/>
  <c r="BK363" i="2"/>
  <c r="BP363" i="2"/>
  <c r="BR397" i="2"/>
  <c r="BM397" i="2"/>
  <c r="BQ453" i="2"/>
  <c r="BL453" i="2"/>
  <c r="BP183" i="2"/>
  <c r="BK183" i="2"/>
  <c r="BO250" i="2"/>
  <c r="BJ250" i="2"/>
  <c r="BK290" i="2"/>
  <c r="BP290" i="2"/>
  <c r="BI309" i="2"/>
  <c r="BN309" i="2"/>
  <c r="BR398" i="2"/>
  <c r="BM398" i="2"/>
  <c r="BQ399" i="2"/>
  <c r="BL399" i="2"/>
  <c r="BR141" i="2"/>
  <c r="BM141" i="2"/>
  <c r="BO170" i="2"/>
  <c r="BJ170" i="2"/>
  <c r="BR180" i="2"/>
  <c r="BM180" i="2"/>
  <c r="BQ171" i="2"/>
  <c r="BL171" i="2"/>
  <c r="BO226" i="2"/>
  <c r="BJ226" i="2"/>
  <c r="BP210" i="2"/>
  <c r="BK210" i="2"/>
  <c r="BQ351" i="2"/>
  <c r="BL351" i="2"/>
  <c r="BQ405" i="2"/>
  <c r="BL405" i="2"/>
  <c r="BO422" i="2"/>
  <c r="BJ422" i="2"/>
  <c r="BQ483" i="2"/>
  <c r="BL483" i="2"/>
  <c r="BP139" i="2"/>
  <c r="BK139" i="2"/>
  <c r="BP191" i="2"/>
  <c r="BK191" i="2"/>
  <c r="BL234" i="2"/>
  <c r="BQ234" i="2"/>
  <c r="BP353" i="2"/>
  <c r="BK353" i="2"/>
  <c r="BN445" i="2"/>
  <c r="BI445" i="2"/>
  <c r="BN151" i="2"/>
  <c r="BI151" i="2"/>
  <c r="BL246" i="2"/>
  <c r="BQ246" i="2"/>
  <c r="BI334" i="2"/>
  <c r="BN334" i="2"/>
  <c r="BN396" i="2"/>
  <c r="BI396" i="2"/>
  <c r="BR226" i="2"/>
  <c r="BM226" i="2"/>
  <c r="BK348" i="2"/>
  <c r="BP348" i="2"/>
  <c r="BJ426" i="2"/>
  <c r="BO426" i="2"/>
  <c r="BP472" i="2"/>
  <c r="BK472" i="2"/>
  <c r="BO181" i="2"/>
  <c r="BJ181" i="2"/>
  <c r="BM266" i="2"/>
  <c r="BR266" i="2"/>
  <c r="BK297" i="2"/>
  <c r="BP297" i="2"/>
  <c r="BI121" i="2"/>
  <c r="BN121" i="2"/>
  <c r="BI210" i="2"/>
  <c r="BN210" i="2"/>
  <c r="BR223" i="2"/>
  <c r="BM223" i="2"/>
  <c r="BN278" i="2"/>
  <c r="BI278" i="2"/>
  <c r="BM337" i="2"/>
  <c r="BR337" i="2"/>
  <c r="BO397" i="2"/>
  <c r="BJ397" i="2"/>
  <c r="BP453" i="2"/>
  <c r="BK453" i="2"/>
  <c r="BL470" i="2"/>
  <c r="BQ470" i="2"/>
  <c r="BQ498" i="2"/>
  <c r="BL498" i="2"/>
  <c r="BQ271" i="2"/>
  <c r="BL271" i="2"/>
  <c r="BN327" i="2"/>
  <c r="BI327" i="2"/>
  <c r="BJ399" i="2"/>
  <c r="BO399" i="2"/>
  <c r="BK458" i="2"/>
  <c r="BP458" i="2"/>
  <c r="BR450" i="2"/>
  <c r="BM450" i="2"/>
  <c r="BJ21" i="2"/>
  <c r="BQ148" i="2"/>
  <c r="BL148" i="2"/>
  <c r="BR123" i="2"/>
  <c r="BM123" i="2"/>
  <c r="BI188" i="2"/>
  <c r="BN188" i="2"/>
  <c r="BP152" i="2"/>
  <c r="BK152" i="2"/>
  <c r="BQ224" i="2"/>
  <c r="BL224" i="2"/>
  <c r="BQ256" i="2"/>
  <c r="BL256" i="2"/>
  <c r="BQ310" i="2"/>
  <c r="BL310" i="2"/>
  <c r="BR368" i="2"/>
  <c r="BM368" i="2"/>
  <c r="BO411" i="2"/>
  <c r="BJ411" i="2"/>
  <c r="BI491" i="2"/>
  <c r="BN491" i="2"/>
  <c r="BJ498" i="2"/>
  <c r="BO498" i="2"/>
  <c r="BO153" i="2"/>
  <c r="BJ153" i="2"/>
  <c r="BN265" i="2"/>
  <c r="BI265" i="2"/>
  <c r="BO315" i="2"/>
  <c r="BJ315" i="2"/>
  <c r="BK426" i="2"/>
  <c r="BP426" i="2"/>
  <c r="BL21" i="2"/>
  <c r="BQ121" i="2"/>
  <c r="BL121" i="2"/>
  <c r="BR174" i="2"/>
  <c r="BM174" i="2"/>
  <c r="BL231" i="2"/>
  <c r="BQ231" i="2"/>
  <c r="BJ271" i="2"/>
  <c r="BO271" i="2"/>
  <c r="BP291" i="2"/>
  <c r="BK291" i="2"/>
  <c r="BI336" i="2"/>
  <c r="BN336" i="2"/>
  <c r="BM411" i="2"/>
  <c r="BR411" i="2"/>
  <c r="BQ459" i="2"/>
  <c r="BL459" i="2"/>
  <c r="BO478" i="2"/>
  <c r="BJ478" i="2"/>
  <c r="BJ510" i="2"/>
  <c r="BO510" i="2"/>
  <c r="BQ516" i="2"/>
  <c r="BL516" i="2"/>
  <c r="BP203" i="2"/>
  <c r="BK203" i="2"/>
  <c r="BR279" i="2"/>
  <c r="BM279" i="2"/>
  <c r="BI461" i="2"/>
  <c r="BN461" i="2"/>
  <c r="BR417" i="2"/>
  <c r="BM417" i="2"/>
  <c r="BR468" i="2"/>
  <c r="BM468" i="2"/>
  <c r="BO196" i="2"/>
  <c r="BJ196" i="2"/>
  <c r="BN269" i="2"/>
  <c r="BI269" i="2"/>
  <c r="BN415" i="2"/>
  <c r="BI415" i="2"/>
  <c r="BQ123" i="2"/>
  <c r="BL123" i="2"/>
  <c r="BI192" i="2"/>
  <c r="BN192" i="2"/>
  <c r="BI248" i="2"/>
  <c r="BN248" i="2"/>
  <c r="BJ239" i="2"/>
  <c r="BO239" i="2"/>
  <c r="BQ389" i="2"/>
  <c r="BL389" i="2"/>
  <c r="BQ196" i="2"/>
  <c r="BL196" i="2"/>
  <c r="BO406" i="2"/>
  <c r="BJ406" i="2"/>
  <c r="BO417" i="2"/>
  <c r="BJ417" i="2"/>
  <c r="BK454" i="2"/>
  <c r="BP454" i="2"/>
  <c r="BO521" i="2"/>
  <c r="BJ521" i="2"/>
  <c r="BI139" i="2"/>
  <c r="BN139" i="2"/>
  <c r="BK128" i="2"/>
  <c r="BP128" i="2"/>
  <c r="BJ154" i="2"/>
  <c r="BO154" i="2"/>
  <c r="BQ180" i="2"/>
  <c r="BL180" i="2"/>
  <c r="BI276" i="2"/>
  <c r="BN276" i="2"/>
  <c r="BJ390" i="2"/>
  <c r="BO390" i="2"/>
  <c r="BR436" i="2"/>
  <c r="BM436" i="2"/>
  <c r="BN117" i="2"/>
  <c r="BI117" i="2"/>
  <c r="BN150" i="2"/>
  <c r="BI150" i="2"/>
  <c r="BJ164" i="2"/>
  <c r="BO164" i="2"/>
  <c r="BM220" i="2"/>
  <c r="BR220" i="2"/>
  <c r="BO442" i="2"/>
  <c r="BJ442" i="2"/>
  <c r="BR487" i="2"/>
  <c r="BM487" i="2"/>
  <c r="BP121" i="2"/>
  <c r="BK121" i="2"/>
  <c r="BQ182" i="2"/>
  <c r="BL182" i="2"/>
  <c r="BO327" i="2"/>
  <c r="BJ327" i="2"/>
  <c r="BN124" i="2"/>
  <c r="BI124" i="2"/>
  <c r="BL249" i="2"/>
  <c r="BQ249" i="2"/>
  <c r="BQ404" i="2"/>
  <c r="BL404" i="2"/>
  <c r="BQ434" i="2"/>
  <c r="BL434" i="2"/>
  <c r="BO466" i="2"/>
  <c r="BJ466" i="2"/>
  <c r="C63" i="3"/>
  <c r="C64" i="3" s="1"/>
  <c r="BP157" i="2"/>
  <c r="BK157" i="2"/>
  <c r="BQ519" i="2"/>
  <c r="BL519" i="2"/>
  <c r="BP384" i="2"/>
  <c r="BK384" i="2"/>
  <c r="BR155" i="2"/>
  <c r="BM155" i="2"/>
  <c r="BM263" i="2"/>
  <c r="BR263" i="2"/>
  <c r="BM289" i="2"/>
  <c r="BR289" i="2"/>
  <c r="BK374" i="2"/>
  <c r="BP374" i="2"/>
  <c r="BK440" i="2"/>
  <c r="BP440" i="2"/>
  <c r="BL514" i="2"/>
  <c r="BQ514" i="2"/>
  <c r="BQ365" i="2"/>
  <c r="BL365" i="2"/>
  <c r="BN446" i="2"/>
  <c r="BI446" i="2"/>
  <c r="E63" i="3"/>
  <c r="E64" i="3" s="1"/>
  <c r="BQ336" i="2"/>
  <c r="BL336" i="2"/>
  <c r="BI323" i="2"/>
  <c r="BN323" i="2"/>
  <c r="BR403" i="2"/>
  <c r="BM403" i="2"/>
  <c r="BJ418" i="2"/>
  <c r="BO418" i="2"/>
  <c r="BO131" i="2"/>
  <c r="BJ131" i="2"/>
  <c r="BP231" i="2"/>
  <c r="BK231" i="2"/>
  <c r="BJ236" i="2"/>
  <c r="BO236" i="2"/>
  <c r="BL428" i="2"/>
  <c r="BQ428" i="2"/>
  <c r="BM485" i="2"/>
  <c r="BR485" i="2"/>
  <c r="BK310" i="2"/>
  <c r="BP310" i="2"/>
  <c r="BO120" i="2"/>
  <c r="BJ120" i="2"/>
  <c r="BR190" i="2"/>
  <c r="BM190" i="2"/>
  <c r="BI456" i="2"/>
  <c r="BN456" i="2"/>
  <c r="BP516" i="2"/>
  <c r="BK516" i="2"/>
  <c r="BK276" i="2"/>
  <c r="BP276" i="2"/>
  <c r="BL430" i="2"/>
  <c r="BQ430" i="2"/>
  <c r="BO229" i="2"/>
  <c r="BJ229" i="2"/>
  <c r="BM257" i="2"/>
  <c r="BR257" i="2"/>
  <c r="BK292" i="2"/>
  <c r="BP292" i="2"/>
  <c r="BM349" i="2"/>
  <c r="BR349" i="2"/>
  <c r="BO355" i="2"/>
  <c r="BJ355" i="2"/>
  <c r="BK412" i="2"/>
  <c r="BP412" i="2"/>
  <c r="BP486" i="2"/>
  <c r="BK486" i="2"/>
  <c r="BJ505" i="2"/>
  <c r="BO505" i="2"/>
  <c r="BR196" i="2"/>
  <c r="BM196" i="2"/>
  <c r="BI347" i="2"/>
  <c r="BN347" i="2"/>
  <c r="BI494" i="2"/>
  <c r="BN494" i="2"/>
  <c r="BJ520" i="2"/>
  <c r="BO520" i="2"/>
  <c r="BK200" i="2"/>
  <c r="BP200" i="2"/>
  <c r="BJ247" i="2"/>
  <c r="BO247" i="2"/>
  <c r="BM199" i="2"/>
  <c r="BR199" i="2"/>
  <c r="BM282" i="2"/>
  <c r="BR282" i="2"/>
  <c r="BP257" i="2"/>
  <c r="BK257" i="2"/>
  <c r="BL394" i="2"/>
  <c r="BQ394" i="2"/>
  <c r="BN457" i="2"/>
  <c r="BI457" i="2"/>
  <c r="AX21" i="2"/>
  <c r="F17" i="3"/>
  <c r="BL116" i="2"/>
  <c r="BQ116" i="2"/>
  <c r="BO220" i="2"/>
  <c r="BJ220" i="2"/>
  <c r="BP282" i="2"/>
  <c r="BK282" i="2"/>
  <c r="BQ340" i="2"/>
  <c r="BL340" i="2"/>
  <c r="BK356" i="2"/>
  <c r="BP356" i="2"/>
  <c r="BQ208" i="2"/>
  <c r="BL208" i="2"/>
  <c r="BM204" i="2"/>
  <c r="BR204" i="2"/>
  <c r="BI314" i="2"/>
  <c r="BN314" i="2"/>
  <c r="BP328" i="2"/>
  <c r="BK328" i="2"/>
  <c r="BQ398" i="2"/>
  <c r="BL398" i="2"/>
  <c r="BL421" i="2"/>
  <c r="BQ421" i="2"/>
  <c r="BK447" i="2"/>
  <c r="BP447" i="2"/>
  <c r="BR499" i="2"/>
  <c r="BM499" i="2"/>
  <c r="BO503" i="2"/>
  <c r="BJ503" i="2"/>
  <c r="BQ522" i="2"/>
  <c r="BL522" i="2"/>
  <c r="BO161" i="2"/>
  <c r="BJ161" i="2"/>
  <c r="BP317" i="2"/>
  <c r="BK317" i="2"/>
  <c r="BP305" i="2"/>
  <c r="BK305" i="2"/>
  <c r="BO359" i="2"/>
  <c r="BJ359" i="2"/>
  <c r="BQ416" i="2"/>
  <c r="BL416" i="2"/>
  <c r="BL424" i="2"/>
  <c r="BQ424" i="2"/>
  <c r="BI499" i="2"/>
  <c r="BN499" i="2"/>
  <c r="BR339" i="2"/>
  <c r="BM339" i="2"/>
  <c r="BJ389" i="2"/>
  <c r="BO389" i="2"/>
  <c r="BR147" i="2"/>
  <c r="BM147" i="2"/>
  <c r="BK173" i="2"/>
  <c r="BP173" i="2"/>
  <c r="BJ165" i="2"/>
  <c r="BO165" i="2"/>
  <c r="BL254" i="2"/>
  <c r="BQ254" i="2"/>
  <c r="BJ348" i="2"/>
  <c r="BO348" i="2"/>
  <c r="BK517" i="2"/>
  <c r="BP517" i="2"/>
  <c r="BR179" i="2"/>
  <c r="BM179" i="2"/>
  <c r="BN292" i="2"/>
  <c r="BI292" i="2"/>
  <c r="BI338" i="2"/>
  <c r="BN338" i="2"/>
  <c r="BL381" i="2"/>
  <c r="BQ381" i="2"/>
  <c r="BQ392" i="2"/>
  <c r="BL392" i="2"/>
  <c r="BI204" i="2"/>
  <c r="BN204" i="2"/>
  <c r="BM208" i="2"/>
  <c r="BR208" i="2"/>
  <c r="BP293" i="2"/>
  <c r="BK293" i="2"/>
  <c r="BI312" i="2"/>
  <c r="BN312" i="2"/>
  <c r="BL114" i="2"/>
  <c r="BQ114" i="2"/>
  <c r="BJ257" i="2"/>
  <c r="BO257" i="2"/>
  <c r="BL403" i="2"/>
  <c r="BQ403" i="2"/>
  <c r="BI299" i="2"/>
  <c r="BN299" i="2"/>
  <c r="BN454" i="2"/>
  <c r="BI454" i="2"/>
  <c r="BM310" i="2"/>
  <c r="BR310" i="2"/>
  <c r="BO353" i="2"/>
  <c r="BJ353" i="2"/>
  <c r="BJ445" i="2"/>
  <c r="BO445" i="2"/>
  <c r="BL478" i="2"/>
  <c r="BQ478" i="2"/>
  <c r="BR505" i="2"/>
  <c r="BM505" i="2"/>
  <c r="BQ157" i="2"/>
  <c r="BL157" i="2"/>
  <c r="BR216" i="2"/>
  <c r="BM216" i="2"/>
  <c r="BK446" i="2"/>
  <c r="BP446" i="2"/>
  <c r="BR447" i="2"/>
  <c r="BM447" i="2"/>
  <c r="BP488" i="2"/>
  <c r="BK488" i="2"/>
  <c r="F13" i="3"/>
  <c r="BQ217" i="2"/>
  <c r="BL217" i="2"/>
  <c r="BN356" i="2"/>
  <c r="BI356" i="2"/>
  <c r="BO420" i="2"/>
  <c r="BJ420" i="2"/>
  <c r="BI451" i="2"/>
  <c r="BN451" i="2"/>
  <c r="BI505" i="2"/>
  <c r="BN505" i="2"/>
  <c r="AV21" i="2"/>
  <c r="D17" i="3"/>
  <c r="BL142" i="2"/>
  <c r="BQ142" i="2"/>
  <c r="BP185" i="2"/>
  <c r="BK185" i="2"/>
  <c r="BM258" i="2"/>
  <c r="BR258" i="2"/>
  <c r="BN342" i="2"/>
  <c r="BI342" i="2"/>
  <c r="BO516" i="2"/>
  <c r="BJ516" i="2"/>
  <c r="BR143" i="2"/>
  <c r="BM143" i="2"/>
  <c r="BN444" i="2"/>
  <c r="BI444" i="2"/>
  <c r="BN268" i="2"/>
  <c r="BI268" i="2"/>
  <c r="BR385" i="2"/>
  <c r="BM385" i="2"/>
  <c r="BQ504" i="2"/>
  <c r="BL504" i="2"/>
  <c r="BR517" i="2"/>
  <c r="BM517" i="2"/>
  <c r="BL364" i="2"/>
  <c r="BQ364" i="2"/>
  <c r="BM340" i="2"/>
  <c r="BR340" i="2"/>
  <c r="BO447" i="2"/>
  <c r="BJ447" i="2"/>
  <c r="BQ468" i="2"/>
  <c r="BL468" i="2"/>
  <c r="BO514" i="2"/>
  <c r="BJ514" i="2"/>
  <c r="BL137" i="2"/>
  <c r="BQ137" i="2"/>
  <c r="BR126" i="2"/>
  <c r="BM126" i="2"/>
  <c r="BN148" i="2"/>
  <c r="BI148" i="2"/>
  <c r="BJ174" i="2"/>
  <c r="BO174" i="2"/>
  <c r="BJ237" i="2"/>
  <c r="BO237" i="2"/>
  <c r="BK312" i="2"/>
  <c r="BP312" i="2"/>
  <c r="BI301" i="2"/>
  <c r="BN301" i="2"/>
  <c r="BM313" i="2"/>
  <c r="BR313" i="2"/>
  <c r="BM392" i="2"/>
  <c r="BR392" i="2"/>
  <c r="BO144" i="2"/>
  <c r="BJ144" i="2"/>
  <c r="BK268" i="2"/>
  <c r="BP268" i="2"/>
  <c r="BL333" i="2"/>
  <c r="BQ333" i="2"/>
  <c r="BR116" i="2"/>
  <c r="BM116" i="2"/>
  <c r="BN114" i="2"/>
  <c r="BI114" i="2"/>
  <c r="BR306" i="2"/>
  <c r="BM306" i="2"/>
  <c r="BR335" i="2"/>
  <c r="BM335" i="2"/>
  <c r="BR382" i="2"/>
  <c r="BM382" i="2"/>
  <c r="BO407" i="2"/>
  <c r="BJ407" i="2"/>
  <c r="BO448" i="2"/>
  <c r="BJ448" i="2"/>
  <c r="BQ515" i="2"/>
  <c r="BL515" i="2"/>
  <c r="BR307" i="2"/>
  <c r="BM307" i="2"/>
  <c r="BJ431" i="2"/>
  <c r="BO431" i="2"/>
  <c r="BL139" i="2"/>
  <c r="BQ139" i="2"/>
  <c r="BP155" i="2"/>
  <c r="BK155" i="2"/>
  <c r="BO179" i="2"/>
  <c r="BJ179" i="2"/>
  <c r="BI277" i="2"/>
  <c r="BN277" i="2"/>
  <c r="BQ352" i="2"/>
  <c r="BL352" i="2"/>
  <c r="BL119" i="2"/>
  <c r="BQ119" i="2"/>
  <c r="BM206" i="2"/>
  <c r="BR206" i="2"/>
  <c r="BJ328" i="2"/>
  <c r="BO328" i="2"/>
  <c r="BN407" i="2"/>
  <c r="BI407" i="2"/>
  <c r="BJ122" i="2"/>
  <c r="BO122" i="2"/>
  <c r="BI217" i="2"/>
  <c r="BN217" i="2"/>
  <c r="BI233" i="2"/>
  <c r="BN233" i="2"/>
  <c r="BJ262" i="2"/>
  <c r="BO262" i="2"/>
  <c r="BQ371" i="2"/>
  <c r="BL371" i="2"/>
  <c r="BN372" i="2"/>
  <c r="BI372" i="2"/>
  <c r="BP422" i="2"/>
  <c r="BK422" i="2"/>
  <c r="BJ477" i="2"/>
  <c r="BO477" i="2"/>
  <c r="BJ145" i="2"/>
  <c r="BO145" i="2"/>
  <c r="BL170" i="2"/>
  <c r="BQ170" i="2"/>
  <c r="BR186" i="2"/>
  <c r="BM186" i="2"/>
  <c r="BI297" i="2"/>
  <c r="BN297" i="2"/>
  <c r="BM311" i="2"/>
  <c r="BR311" i="2"/>
  <c r="BP423" i="2"/>
  <c r="BK423" i="2"/>
  <c r="BQ508" i="2"/>
  <c r="BL508" i="2"/>
  <c r="BO156" i="2"/>
  <c r="BJ156" i="2"/>
  <c r="BL163" i="2"/>
  <c r="BQ163" i="2"/>
  <c r="BR211" i="2"/>
  <c r="BM211" i="2"/>
  <c r="BI345" i="2"/>
  <c r="BN345" i="2"/>
  <c r="BJ511" i="2"/>
  <c r="BO511" i="2"/>
  <c r="BR459" i="2"/>
  <c r="BM459" i="2"/>
  <c r="BQ127" i="2"/>
  <c r="BL127" i="2"/>
  <c r="BK207" i="2"/>
  <c r="BP207" i="2"/>
  <c r="BP215" i="2"/>
  <c r="BK215" i="2"/>
  <c r="BK289" i="2"/>
  <c r="BP289" i="2"/>
  <c r="BM457" i="2"/>
  <c r="BR457" i="2"/>
  <c r="BP481" i="2"/>
  <c r="BK481" i="2"/>
  <c r="BO515" i="2"/>
  <c r="BJ515" i="2"/>
  <c r="BM518" i="2"/>
  <c r="BR518" i="2"/>
  <c r="BN160" i="2"/>
  <c r="BI160" i="2"/>
  <c r="BJ129" i="2"/>
  <c r="BO129" i="2"/>
  <c r="BK286" i="2"/>
  <c r="BP286" i="2"/>
  <c r="BO365" i="2"/>
  <c r="BJ365" i="2"/>
  <c r="BL426" i="2"/>
  <c r="BQ426" i="2"/>
  <c r="BL484" i="2"/>
  <c r="BQ484" i="2"/>
  <c r="BR512" i="2"/>
  <c r="BM512" i="2"/>
  <c r="E13" i="3"/>
  <c r="BJ241" i="2"/>
  <c r="BO241" i="2"/>
  <c r="BN365" i="2"/>
  <c r="BI365" i="2"/>
  <c r="BM381" i="2"/>
  <c r="BR381" i="2"/>
  <c r="BR458" i="2"/>
  <c r="BM458" i="2"/>
  <c r="BR161" i="2"/>
  <c r="BM161" i="2"/>
  <c r="BI298" i="2"/>
  <c r="BN298" i="2"/>
  <c r="BM129" i="2"/>
  <c r="BR129" i="2"/>
  <c r="BM156" i="2"/>
  <c r="BR156" i="2"/>
  <c r="BM281" i="2"/>
  <c r="BR281" i="2"/>
  <c r="BO398" i="2"/>
  <c r="BJ398" i="2"/>
  <c r="BN522" i="2"/>
  <c r="BI522" i="2"/>
  <c r="BQ178" i="2"/>
  <c r="BL178" i="2"/>
  <c r="BR317" i="2"/>
  <c r="BM317" i="2"/>
  <c r="BQ199" i="2"/>
  <c r="BL199" i="2"/>
  <c r="BN398" i="2"/>
  <c r="BI398" i="2"/>
  <c r="BN401" i="2"/>
  <c r="BI401" i="2"/>
  <c r="BQ477" i="2"/>
  <c r="BL477" i="2"/>
  <c r="BN515" i="2"/>
  <c r="BI515" i="2"/>
  <c r="BI201" i="2"/>
  <c r="BN201" i="2"/>
  <c r="BQ412" i="2"/>
  <c r="BL412" i="2"/>
  <c r="BJ465" i="2"/>
  <c r="BO465" i="2"/>
  <c r="BP227" i="2"/>
  <c r="BK227" i="2"/>
  <c r="BN349" i="2"/>
  <c r="BI349" i="2"/>
  <c r="BO360" i="2"/>
  <c r="BJ360" i="2"/>
  <c r="BR429" i="2"/>
  <c r="BM429" i="2"/>
  <c r="BQ449" i="2"/>
  <c r="BL449" i="2"/>
  <c r="BL521" i="2"/>
  <c r="BQ521" i="2"/>
  <c r="BQ169" i="2"/>
  <c r="BL169" i="2"/>
  <c r="BM278" i="2"/>
  <c r="BR278" i="2"/>
  <c r="BK300" i="2"/>
  <c r="BP300" i="2"/>
  <c r="BQ396" i="2"/>
  <c r="BL396" i="2"/>
  <c r="BL387" i="2"/>
  <c r="BQ387" i="2"/>
  <c r="BO403" i="2"/>
  <c r="BJ403" i="2"/>
  <c r="BQ474" i="2"/>
  <c r="BL474" i="2"/>
  <c r="BI413" i="2"/>
  <c r="BN413" i="2"/>
  <c r="BP254" i="2"/>
  <c r="BK254" i="2"/>
  <c r="BO259" i="2"/>
  <c r="BJ259" i="2"/>
  <c r="BQ295" i="2"/>
  <c r="BL295" i="2"/>
  <c r="BL325" i="2"/>
  <c r="BQ325" i="2"/>
  <c r="BN351" i="2"/>
  <c r="BI351" i="2"/>
  <c r="BN144" i="2"/>
  <c r="BI144" i="2"/>
  <c r="BN229" i="2"/>
  <c r="BI229" i="2"/>
  <c r="BN274" i="2"/>
  <c r="BI274" i="2"/>
  <c r="BO350" i="2"/>
  <c r="BJ350" i="2"/>
  <c r="BM371" i="2"/>
  <c r="BR371" i="2"/>
  <c r="BI424" i="2"/>
  <c r="BN424" i="2"/>
  <c r="BL407" i="2"/>
  <c r="BQ407" i="2"/>
  <c r="BQ457" i="2"/>
  <c r="BL457" i="2"/>
  <c r="BJ513" i="2"/>
  <c r="BO513" i="2"/>
  <c r="BN458" i="2"/>
  <c r="BI458" i="2"/>
  <c r="BM286" i="2"/>
  <c r="BR286" i="2"/>
  <c r="BP338" i="2"/>
  <c r="BK338" i="2"/>
  <c r="BQ496" i="2"/>
  <c r="BL496" i="2"/>
  <c r="BQ467" i="2"/>
  <c r="BL467" i="2"/>
  <c r="BQ160" i="2"/>
  <c r="BL160" i="2"/>
  <c r="BR262" i="2"/>
  <c r="BM262" i="2"/>
  <c r="BK304" i="2"/>
  <c r="BP304" i="2"/>
  <c r="BP397" i="2"/>
  <c r="BK397" i="2"/>
  <c r="BN203" i="2"/>
  <c r="BI203" i="2"/>
  <c r="BK222" i="2"/>
  <c r="BP222" i="2"/>
  <c r="BQ263" i="2"/>
  <c r="BL263" i="2"/>
  <c r="BO162" i="2"/>
  <c r="BJ162" i="2"/>
  <c r="BO400" i="2"/>
  <c r="BJ400" i="2"/>
  <c r="BJ470" i="2"/>
  <c r="BO470" i="2"/>
  <c r="BP154" i="2"/>
  <c r="BK154" i="2"/>
  <c r="BR297" i="2"/>
  <c r="BM297" i="2"/>
  <c r="BM268" i="2"/>
  <c r="BR268" i="2"/>
  <c r="BJ428" i="2"/>
  <c r="BO428" i="2"/>
  <c r="BQ417" i="2"/>
  <c r="BL417" i="2"/>
  <c r="BN462" i="2"/>
  <c r="BI462" i="2"/>
  <c r="BR484" i="2"/>
  <c r="BM484" i="2"/>
  <c r="BO484" i="2"/>
  <c r="BJ484" i="2"/>
  <c r="BK149" i="2"/>
  <c r="BP149" i="2"/>
  <c r="BM299" i="2"/>
  <c r="BR299" i="2"/>
  <c r="BP309" i="2"/>
  <c r="BK309" i="2"/>
  <c r="BK400" i="2"/>
  <c r="BP400" i="2"/>
  <c r="BJ150" i="2"/>
  <c r="BO150" i="2"/>
  <c r="BM197" i="2"/>
  <c r="BR197" i="2"/>
  <c r="BO232" i="2"/>
  <c r="BJ232" i="2"/>
  <c r="BM442" i="2"/>
  <c r="BR442" i="2"/>
  <c r="BN485" i="2"/>
  <c r="BI485" i="2"/>
  <c r="BQ141" i="2"/>
  <c r="BL141" i="2"/>
  <c r="BN209" i="2"/>
  <c r="BI209" i="2"/>
  <c r="BQ281" i="2"/>
  <c r="BL281" i="2"/>
  <c r="BL391" i="2"/>
  <c r="BQ391" i="2"/>
  <c r="BP420" i="2"/>
  <c r="BK420" i="2"/>
  <c r="BJ152" i="2"/>
  <c r="BO152" i="2"/>
  <c r="BQ218" i="2"/>
  <c r="BL218" i="2"/>
  <c r="BM253" i="2"/>
  <c r="BR253" i="2"/>
  <c r="BK335" i="2"/>
  <c r="BP335" i="2"/>
  <c r="BO368" i="2"/>
  <c r="BJ368" i="2"/>
  <c r="BR445" i="2"/>
  <c r="BM445" i="2"/>
  <c r="BN459" i="2"/>
  <c r="BI459" i="2"/>
  <c r="BJ244" i="2"/>
  <c r="BO244" i="2"/>
  <c r="BR406" i="2"/>
  <c r="BM406" i="2"/>
  <c r="BM494" i="2"/>
  <c r="BR494" i="2"/>
  <c r="BR144" i="2"/>
  <c r="BM144" i="2"/>
  <c r="BM213" i="2"/>
  <c r="BR213" i="2"/>
  <c r="BO476" i="2"/>
  <c r="BJ476" i="2"/>
  <c r="BQ130" i="2"/>
  <c r="BL130" i="2"/>
  <c r="BN436" i="2"/>
  <c r="BI436" i="2"/>
  <c r="BK438" i="2"/>
  <c r="BP438" i="2"/>
  <c r="BM448" i="2"/>
  <c r="BR448" i="2"/>
  <c r="BN377" i="2"/>
  <c r="BI377" i="2"/>
  <c r="BQ159" i="2"/>
  <c r="BL159" i="2"/>
  <c r="BI367" i="2"/>
  <c r="BN367" i="2"/>
  <c r="BR410" i="2"/>
  <c r="BM410" i="2"/>
  <c r="BP444" i="2"/>
  <c r="BK444" i="2"/>
  <c r="BI474" i="2"/>
  <c r="BN474" i="2"/>
  <c r="BM493" i="2"/>
  <c r="BR493" i="2"/>
  <c r="BQ505" i="2"/>
  <c r="BL505" i="2"/>
  <c r="BN171" i="2"/>
  <c r="BI171" i="2"/>
  <c r="BP145" i="2"/>
  <c r="BK145" i="2"/>
  <c r="BI197" i="2"/>
  <c r="BN197" i="2"/>
  <c r="BO225" i="2"/>
  <c r="BJ225" i="2"/>
  <c r="BR300" i="2"/>
  <c r="BM300" i="2"/>
  <c r="BO329" i="2"/>
  <c r="BJ329" i="2"/>
  <c r="BL385" i="2"/>
  <c r="BQ385" i="2"/>
  <c r="BN408" i="2"/>
  <c r="BI408" i="2"/>
  <c r="BL463" i="2"/>
  <c r="BQ463" i="2"/>
  <c r="BJ490" i="2"/>
  <c r="BO490" i="2"/>
  <c r="BN296" i="2"/>
  <c r="BI296" i="2"/>
  <c r="BR171" i="2"/>
  <c r="BM171" i="2"/>
  <c r="BP360" i="2"/>
  <c r="BK360" i="2"/>
  <c r="BO439" i="2"/>
  <c r="BJ439" i="2"/>
  <c r="BQ509" i="2"/>
  <c r="BL509" i="2"/>
  <c r="BO167" i="2"/>
  <c r="BJ167" i="2"/>
  <c r="BJ193" i="2"/>
  <c r="BO193" i="2"/>
  <c r="BM314" i="2"/>
  <c r="BR314" i="2"/>
  <c r="BQ415" i="2"/>
  <c r="BL415" i="2"/>
  <c r="BL494" i="2"/>
  <c r="BQ494" i="2"/>
  <c r="BN516" i="2"/>
  <c r="BI516" i="2"/>
  <c r="BI21" i="2"/>
  <c r="BK205" i="2"/>
  <c r="BP205" i="2"/>
  <c r="BR246" i="2"/>
  <c r="BM246" i="2"/>
  <c r="BP331" i="2"/>
  <c r="BK331" i="2"/>
  <c r="BP131" i="2"/>
  <c r="BK131" i="2"/>
  <c r="BI186" i="2"/>
  <c r="BN186" i="2"/>
  <c r="BK313" i="2"/>
  <c r="BP313" i="2"/>
  <c r="BR455" i="2"/>
  <c r="BM455" i="2"/>
  <c r="BL454" i="2"/>
  <c r="BQ454" i="2"/>
  <c r="BI185" i="2"/>
  <c r="BN185" i="2"/>
  <c r="BP198" i="2"/>
  <c r="BK198" i="2"/>
  <c r="BL323" i="2"/>
  <c r="BQ323" i="2"/>
  <c r="BN324" i="2"/>
  <c r="BI324" i="2"/>
  <c r="BP357" i="2"/>
  <c r="BK357" i="2"/>
  <c r="BR454" i="2"/>
  <c r="BM454" i="2"/>
  <c r="BK21" i="2"/>
  <c r="BP21" i="2" s="1"/>
  <c r="BO158" i="2"/>
  <c r="BJ158" i="2"/>
  <c r="BM284" i="2"/>
  <c r="BR284" i="2"/>
  <c r="BO412" i="2"/>
  <c r="BJ412" i="2"/>
  <c r="BK134" i="2"/>
  <c r="BP134" i="2"/>
  <c r="BR304" i="2"/>
  <c r="BM304" i="2"/>
  <c r="BO416" i="2"/>
  <c r="BJ416" i="2"/>
  <c r="BN126" i="2"/>
  <c r="BI126" i="2"/>
  <c r="BP204" i="2"/>
  <c r="BK204" i="2"/>
  <c r="BN389" i="2"/>
  <c r="BI389" i="2"/>
  <c r="BR353" i="2"/>
  <c r="BM353" i="2"/>
  <c r="BP148" i="2"/>
  <c r="BK148" i="2"/>
  <c r="BL239" i="2"/>
  <c r="BQ239" i="2"/>
  <c r="BJ354" i="2"/>
  <c r="BO354" i="2"/>
  <c r="BQ419" i="2"/>
  <c r="BL419" i="2"/>
  <c r="BJ509" i="2"/>
  <c r="BO509" i="2"/>
  <c r="BR471" i="2"/>
  <c r="BM471" i="2"/>
  <c r="BO456" i="2"/>
  <c r="BJ456" i="2"/>
  <c r="BP376" i="2"/>
  <c r="BK376" i="2"/>
  <c r="BL158" i="2"/>
  <c r="BQ158" i="2"/>
  <c r="BP143" i="2"/>
  <c r="BK143" i="2"/>
  <c r="BR241" i="2"/>
  <c r="BM241" i="2"/>
  <c r="BJ255" i="2"/>
  <c r="BO255" i="2"/>
  <c r="BJ330" i="2"/>
  <c r="BO330" i="2"/>
  <c r="BK367" i="2"/>
  <c r="BP367" i="2"/>
  <c r="BP370" i="2"/>
  <c r="BK370" i="2"/>
  <c r="BO410" i="2"/>
  <c r="BJ410" i="2"/>
  <c r="BQ266" i="2"/>
  <c r="BL266" i="2"/>
  <c r="BP332" i="2"/>
  <c r="BK332" i="2"/>
  <c r="BR137" i="2"/>
  <c r="BM137" i="2"/>
  <c r="BN227" i="2"/>
  <c r="BI227" i="2"/>
  <c r="BR228" i="2"/>
  <c r="BM228" i="2"/>
  <c r="BP287" i="2"/>
  <c r="BK287" i="2"/>
  <c r="BR364" i="2"/>
  <c r="BM364" i="2"/>
  <c r="BL482" i="2"/>
  <c r="BQ482" i="2"/>
  <c r="BJ518" i="2"/>
  <c r="BO518" i="2"/>
  <c r="BQ21" i="2" l="1"/>
  <c r="BA21" i="2"/>
  <c r="BO21" i="2"/>
  <c r="BN21" i="2"/>
  <c r="BC21" i="2"/>
  <c r="BM2" i="2" l="1"/>
  <c r="BR2" i="2" l="1"/>
  <c r="BM3" i="2"/>
  <c r="BM4" i="2" l="1"/>
  <c r="BR3" i="2"/>
  <c r="AW2" i="2"/>
  <c r="BI2" i="2"/>
  <c r="BN2" i="2" l="1"/>
  <c r="BI3" i="2"/>
  <c r="BB2" i="2"/>
  <c r="AW3" i="2"/>
  <c r="BM5" i="2"/>
  <c r="BR4" i="2"/>
  <c r="AX2" i="2"/>
  <c r="BC2" i="2" l="1"/>
  <c r="AX3" i="2"/>
  <c r="BM6" i="2"/>
  <c r="BR5" i="2"/>
  <c r="AW4" i="2"/>
  <c r="BB3" i="2"/>
  <c r="BI4" i="2"/>
  <c r="BN3" i="2"/>
  <c r="AV2" i="2"/>
  <c r="BJ2" i="2"/>
  <c r="BL2" i="2"/>
  <c r="AT2" i="2"/>
  <c r="AU2" i="2"/>
  <c r="BK2" i="2"/>
  <c r="BA2" i="2" l="1"/>
  <c r="AV3" i="2"/>
  <c r="AZ2" i="2"/>
  <c r="AU3" i="2"/>
  <c r="BO2" i="2"/>
  <c r="BJ3" i="2"/>
  <c r="BP2" i="2"/>
  <c r="BK3" i="2"/>
  <c r="BI5" i="2"/>
  <c r="BN4" i="2"/>
  <c r="AW5" i="2"/>
  <c r="BB4" i="2"/>
  <c r="AY2" i="2"/>
  <c r="AT3" i="2"/>
  <c r="BM7" i="2"/>
  <c r="BR6" i="2"/>
  <c r="BQ2" i="2"/>
  <c r="BL3" i="2"/>
  <c r="AX4" i="2"/>
  <c r="BC3" i="2"/>
  <c r="BK4" i="2" l="1"/>
  <c r="BP3" i="2"/>
  <c r="AW6" i="2"/>
  <c r="BB5" i="2"/>
  <c r="BI6" i="2"/>
  <c r="BN5" i="2"/>
  <c r="AX5" i="2"/>
  <c r="BC4" i="2"/>
  <c r="BL4" i="2"/>
  <c r="BQ3" i="2"/>
  <c r="BJ4" i="2"/>
  <c r="BO3" i="2"/>
  <c r="AU4" i="2"/>
  <c r="AZ3" i="2"/>
  <c r="BM8" i="2"/>
  <c r="BR7" i="2"/>
  <c r="AT4" i="2"/>
  <c r="AY3" i="2"/>
  <c r="AV4" i="2"/>
  <c r="BA3" i="2"/>
  <c r="BJ5" i="2" l="1"/>
  <c r="BO4" i="2"/>
  <c r="BL5" i="2"/>
  <c r="BQ4" i="2"/>
  <c r="AV5" i="2"/>
  <c r="BA4" i="2"/>
  <c r="AX6" i="2"/>
  <c r="BC5" i="2"/>
  <c r="AT5" i="2"/>
  <c r="AY4" i="2"/>
  <c r="BI7" i="2"/>
  <c r="BN6" i="2"/>
  <c r="BM9" i="2"/>
  <c r="BR8" i="2"/>
  <c r="AW7" i="2"/>
  <c r="BB6" i="2"/>
  <c r="AU5" i="2"/>
  <c r="AZ4" i="2"/>
  <c r="BK5" i="2"/>
  <c r="BP4" i="2"/>
  <c r="BI8" i="2" l="1"/>
  <c r="BN7" i="2"/>
  <c r="AT6" i="2"/>
  <c r="AY5" i="2"/>
  <c r="BK6" i="2"/>
  <c r="BP5" i="2"/>
  <c r="AX7" i="2"/>
  <c r="BC6" i="2"/>
  <c r="AU6" i="2"/>
  <c r="AZ5" i="2"/>
  <c r="AV6" i="2"/>
  <c r="BA5" i="2"/>
  <c r="AW8" i="2"/>
  <c r="BB7" i="2"/>
  <c r="BL6" i="2"/>
  <c r="BQ5" i="2"/>
  <c r="BM10" i="2"/>
  <c r="BR9" i="2"/>
  <c r="BJ6" i="2"/>
  <c r="BO5" i="2"/>
  <c r="AV7" i="2" l="1"/>
  <c r="BA6" i="2"/>
  <c r="BJ7" i="2"/>
  <c r="BO6" i="2"/>
  <c r="AU7" i="2"/>
  <c r="AZ6" i="2"/>
  <c r="AX8" i="2"/>
  <c r="BC7" i="2"/>
  <c r="BM11" i="2"/>
  <c r="BR10" i="2"/>
  <c r="BK7" i="2"/>
  <c r="BP6" i="2"/>
  <c r="BL7" i="2"/>
  <c r="BQ6" i="2"/>
  <c r="AT7" i="2"/>
  <c r="AY6" i="2"/>
  <c r="AW9" i="2"/>
  <c r="BB8" i="2"/>
  <c r="BI9" i="2"/>
  <c r="BN8" i="2"/>
  <c r="BM12" i="2" l="1"/>
  <c r="BR11" i="2"/>
  <c r="BI10" i="2"/>
  <c r="BN9" i="2"/>
  <c r="BK8" i="2"/>
  <c r="BP7" i="2"/>
  <c r="AX9" i="2"/>
  <c r="BC8" i="2"/>
  <c r="AW10" i="2"/>
  <c r="BB9" i="2"/>
  <c r="AU8" i="2"/>
  <c r="AZ7" i="2"/>
  <c r="AT8" i="2"/>
  <c r="AY7" i="2"/>
  <c r="BJ8" i="2"/>
  <c r="BO7" i="2"/>
  <c r="BL8" i="2"/>
  <c r="BQ7" i="2"/>
  <c r="AV8" i="2"/>
  <c r="BA7" i="2"/>
  <c r="AU9" i="2" l="1"/>
  <c r="AZ8" i="2"/>
  <c r="AW11" i="2"/>
  <c r="BB10" i="2"/>
  <c r="AV9" i="2"/>
  <c r="BA8" i="2"/>
  <c r="AX10" i="2"/>
  <c r="BC9" i="2"/>
  <c r="BL9" i="2"/>
  <c r="BQ8" i="2"/>
  <c r="BK9" i="2"/>
  <c r="BP8" i="2"/>
  <c r="BJ9" i="2"/>
  <c r="BO8" i="2"/>
  <c r="BI11" i="2"/>
  <c r="BN10" i="2"/>
  <c r="AT9" i="2"/>
  <c r="AY8" i="2"/>
  <c r="BM13" i="2"/>
  <c r="BR12" i="2"/>
  <c r="BL10" i="2" l="1"/>
  <c r="BQ9" i="2"/>
  <c r="AX11" i="2"/>
  <c r="BC10" i="2"/>
  <c r="AT10" i="2"/>
  <c r="AY9" i="2"/>
  <c r="BK10" i="2"/>
  <c r="BP9" i="2"/>
  <c r="BM14" i="2"/>
  <c r="BR13" i="2"/>
  <c r="AV10" i="2"/>
  <c r="BA9" i="2"/>
  <c r="BI12" i="2"/>
  <c r="BN11" i="2"/>
  <c r="AW12" i="2"/>
  <c r="BB11" i="2"/>
  <c r="BJ10" i="2"/>
  <c r="BO9" i="2"/>
  <c r="AU10" i="2"/>
  <c r="AZ9" i="2"/>
  <c r="AV11" i="2" l="1"/>
  <c r="BA10" i="2"/>
  <c r="BM15" i="2"/>
  <c r="BR14" i="2"/>
  <c r="AU11" i="2"/>
  <c r="AZ10" i="2"/>
  <c r="BK11" i="2"/>
  <c r="BP10" i="2"/>
  <c r="BJ11" i="2"/>
  <c r="BO10" i="2"/>
  <c r="AT11" i="2"/>
  <c r="AY10" i="2"/>
  <c r="AW13" i="2"/>
  <c r="BB12" i="2"/>
  <c r="AX12" i="2"/>
  <c r="BC11" i="2"/>
  <c r="BI13" i="2"/>
  <c r="BN12" i="2"/>
  <c r="BL11" i="2"/>
  <c r="BQ10" i="2"/>
  <c r="AT12" i="2" l="1"/>
  <c r="AY11" i="2"/>
  <c r="BK12" i="2"/>
  <c r="BP11" i="2"/>
  <c r="AU12" i="2"/>
  <c r="AZ11" i="2"/>
  <c r="BJ12" i="2"/>
  <c r="BO11" i="2"/>
  <c r="BL12" i="2"/>
  <c r="BQ11" i="2"/>
  <c r="BI14" i="2"/>
  <c r="BN13" i="2"/>
  <c r="AX13" i="2"/>
  <c r="BC12" i="2"/>
  <c r="BM16" i="2"/>
  <c r="BR15" i="2"/>
  <c r="AW14" i="2"/>
  <c r="BB13" i="2"/>
  <c r="AV12" i="2"/>
  <c r="BA11" i="2"/>
  <c r="BI15" i="2" l="1"/>
  <c r="BN14" i="2"/>
  <c r="BL13" i="2"/>
  <c r="BQ12" i="2"/>
  <c r="AV13" i="2"/>
  <c r="BA12" i="2"/>
  <c r="AW15" i="2"/>
  <c r="BB14" i="2"/>
  <c r="BJ13" i="2"/>
  <c r="BO12" i="2"/>
  <c r="AU13" i="2"/>
  <c r="AZ12" i="2"/>
  <c r="BM17" i="2"/>
  <c r="BR16" i="2"/>
  <c r="BK13" i="2"/>
  <c r="BP12" i="2"/>
  <c r="AX14" i="2"/>
  <c r="BC13" i="2"/>
  <c r="AT13" i="2"/>
  <c r="AY12" i="2"/>
  <c r="AU14" i="2" l="1"/>
  <c r="AZ13" i="2"/>
  <c r="BJ14" i="2"/>
  <c r="BO13" i="2"/>
  <c r="AT14" i="2"/>
  <c r="AY13" i="2"/>
  <c r="AV14" i="2"/>
  <c r="BA13" i="2"/>
  <c r="BK14" i="2"/>
  <c r="BP13" i="2"/>
  <c r="AW16" i="2"/>
  <c r="BB15" i="2"/>
  <c r="AX15" i="2"/>
  <c r="BC14" i="2"/>
  <c r="BL14" i="2"/>
  <c r="BQ13" i="2"/>
  <c r="BR17" i="2"/>
  <c r="BM18" i="2"/>
  <c r="BI16" i="2"/>
  <c r="BN15" i="2"/>
  <c r="AW17" i="2" l="1"/>
  <c r="BB16" i="2"/>
  <c r="BI17" i="2"/>
  <c r="BN16" i="2"/>
  <c r="BK15" i="2"/>
  <c r="BP14" i="2"/>
  <c r="AV15" i="2"/>
  <c r="BA14" i="2"/>
  <c r="BR18" i="2"/>
  <c r="BM19" i="2"/>
  <c r="AT15" i="2"/>
  <c r="AY14" i="2"/>
  <c r="BL15" i="2"/>
  <c r="BQ14" i="2"/>
  <c r="BJ15" i="2"/>
  <c r="BO14" i="2"/>
  <c r="AX16" i="2"/>
  <c r="BC15" i="2"/>
  <c r="AU15" i="2"/>
  <c r="AZ14" i="2"/>
  <c r="AV16" i="2" l="1"/>
  <c r="BA15" i="2"/>
  <c r="BR19" i="2"/>
  <c r="BM20" i="2"/>
  <c r="BR20" i="2" s="1"/>
  <c r="BK16" i="2"/>
  <c r="BP15" i="2"/>
  <c r="AT16" i="2"/>
  <c r="AY15" i="2"/>
  <c r="AU16" i="2"/>
  <c r="AZ15" i="2"/>
  <c r="AX17" i="2"/>
  <c r="BC16" i="2"/>
  <c r="BJ16" i="2"/>
  <c r="BO15" i="2"/>
  <c r="BI18" i="2"/>
  <c r="BN18" i="2" s="1"/>
  <c r="BN17" i="2"/>
  <c r="BL16" i="2"/>
  <c r="BQ15" i="2"/>
  <c r="AW18" i="2"/>
  <c r="BB17" i="2"/>
  <c r="AU17" i="2" l="1"/>
  <c r="AZ16" i="2"/>
  <c r="AW19" i="2"/>
  <c r="BB18" i="2"/>
  <c r="AX18" i="2"/>
  <c r="BC17" i="2"/>
  <c r="AT17" i="2"/>
  <c r="AY16" i="2"/>
  <c r="BL17" i="2"/>
  <c r="BQ16" i="2"/>
  <c r="BK17" i="2"/>
  <c r="BP16" i="2"/>
  <c r="BJ17" i="2"/>
  <c r="BO16" i="2"/>
  <c r="AV17" i="2"/>
  <c r="BA16" i="2"/>
  <c r="BL18" i="2" l="1"/>
  <c r="BQ17" i="2"/>
  <c r="AX19" i="2"/>
  <c r="BC18" i="2"/>
  <c r="BK18" i="2"/>
  <c r="BP17" i="2"/>
  <c r="AT18" i="2"/>
  <c r="AY17" i="2"/>
  <c r="AV18" i="2"/>
  <c r="BA17" i="2"/>
  <c r="BB19" i="2"/>
  <c r="AW20" i="2"/>
  <c r="BB20" i="2" s="1"/>
  <c r="BJ18" i="2"/>
  <c r="BO17" i="2"/>
  <c r="AU18" i="2"/>
  <c r="AZ17" i="2"/>
  <c r="AV19" i="2" l="1"/>
  <c r="BA18" i="2"/>
  <c r="AT19" i="2"/>
  <c r="AY18" i="2"/>
  <c r="BK19" i="2"/>
  <c r="BP18" i="2"/>
  <c r="AU19" i="2"/>
  <c r="AZ18" i="2"/>
  <c r="AX20" i="2"/>
  <c r="BC20" i="2" s="1"/>
  <c r="BC19" i="2"/>
  <c r="BJ19" i="2"/>
  <c r="BO18" i="2"/>
  <c r="BL19" i="2"/>
  <c r="BQ18" i="2"/>
  <c r="BJ20" i="2" l="1"/>
  <c r="BO20" i="2" s="1"/>
  <c r="BO19" i="2"/>
  <c r="AU20" i="2"/>
  <c r="AZ20" i="2" s="1"/>
  <c r="AZ19" i="2"/>
  <c r="BK20" i="2"/>
  <c r="BP20" i="2" s="1"/>
  <c r="BP19" i="2"/>
  <c r="AT20" i="2"/>
  <c r="AY20" i="2" s="1"/>
  <c r="AY19" i="2"/>
  <c r="BL20" i="2"/>
  <c r="BQ20" i="2" s="1"/>
  <c r="BQ19" i="2"/>
  <c r="AV20" i="2"/>
  <c r="BA20" i="2" s="1"/>
  <c r="BA19" i="2"/>
  <c r="BK22" i="2" l="1"/>
  <c r="BK23" i="2" s="1"/>
  <c r="BP23" i="2" s="1"/>
  <c r="AX22" i="2"/>
  <c r="AX23" i="2" s="1"/>
  <c r="BC23" i="2" s="1"/>
  <c r="AV22" i="2"/>
  <c r="AV23" i="2" s="1"/>
  <c r="BA23" i="2" s="1"/>
  <c r="AT22" i="2"/>
  <c r="AT23" i="2" s="1"/>
  <c r="AY23" i="2" s="1"/>
  <c r="BL22" i="2"/>
  <c r="BL23" i="2" s="1"/>
  <c r="BQ23" i="2" s="1"/>
  <c r="BI22" i="2"/>
  <c r="BI23" i="2" s="1"/>
  <c r="BN23" i="2" s="1"/>
  <c r="BJ22" i="2"/>
  <c r="BJ23" i="2" s="1"/>
  <c r="BO23" i="2" s="1"/>
  <c r="BQ22" i="2" l="1"/>
  <c r="BL24" i="2"/>
  <c r="BL27" i="2" s="1"/>
  <c r="BL30" i="2" s="1"/>
  <c r="BQ30" i="2" s="1"/>
  <c r="BC22" i="2"/>
  <c r="AX24" i="2"/>
  <c r="AX27" i="2" s="1"/>
  <c r="AX30" i="2" s="1"/>
  <c r="BC30" i="2" s="1"/>
  <c r="BN22" i="2"/>
  <c r="BI24" i="2"/>
  <c r="BI27" i="2" s="1"/>
  <c r="BI30" i="2" s="1"/>
  <c r="BN30" i="2" s="1"/>
  <c r="AY22" i="2"/>
  <c r="AT24" i="2"/>
  <c r="AT27" i="2" s="1"/>
  <c r="AT30" i="2" s="1"/>
  <c r="AY30" i="2" s="1"/>
  <c r="BA22" i="2"/>
  <c r="AV24" i="2"/>
  <c r="AV27" i="2" s="1"/>
  <c r="AV30" i="2" s="1"/>
  <c r="BA30" i="2" s="1"/>
  <c r="BO22" i="2"/>
  <c r="BJ24" i="2"/>
  <c r="BJ27" i="2" s="1"/>
  <c r="BJ30" i="2" s="1"/>
  <c r="BO30" i="2" s="1"/>
  <c r="BP22" i="2"/>
  <c r="BK24" i="2"/>
  <c r="BK27" i="2" s="1"/>
  <c r="BK30" i="2" s="1"/>
  <c r="BP30" i="2" s="1"/>
  <c r="BM22" i="2"/>
  <c r="BR22" i="2" s="1"/>
  <c r="AW22" i="2"/>
  <c r="BB22" i="2" s="1"/>
  <c r="AU22" i="2"/>
  <c r="AZ22" i="2" s="1"/>
  <c r="BA27" i="2" l="1"/>
  <c r="AV29" i="2"/>
  <c r="BA29" i="2" s="1"/>
  <c r="BO27" i="2"/>
  <c r="BJ29" i="2"/>
  <c r="BO29" i="2" s="1"/>
  <c r="BQ27" i="2"/>
  <c r="BL29" i="2"/>
  <c r="BQ29" i="2" s="1"/>
  <c r="AY27" i="2"/>
  <c r="AT29" i="2"/>
  <c r="AY29" i="2" s="1"/>
  <c r="BN27" i="2"/>
  <c r="BI29" i="2"/>
  <c r="BN29" i="2" s="1"/>
  <c r="BC27" i="2"/>
  <c r="AX29" i="2"/>
  <c r="BC29" i="2" s="1"/>
  <c r="BP27" i="2"/>
  <c r="BK29" i="2"/>
  <c r="BP29" i="2" s="1"/>
  <c r="BM24" i="2"/>
  <c r="BM27" i="2" s="1"/>
  <c r="BM30" i="2" s="1"/>
  <c r="BR30" i="2" s="1"/>
  <c r="BM23" i="2"/>
  <c r="BR23" i="2" s="1"/>
  <c r="AU24" i="2"/>
  <c r="AU27" i="2" s="1"/>
  <c r="AU30" i="2" s="1"/>
  <c r="AZ30" i="2" s="1"/>
  <c r="AU23" i="2"/>
  <c r="AZ23" i="2" s="1"/>
  <c r="AW24" i="2"/>
  <c r="AW27" i="2" s="1"/>
  <c r="AW30" i="2" s="1"/>
  <c r="BB30" i="2" s="1"/>
  <c r="AW23" i="2"/>
  <c r="BB23" i="2" s="1"/>
  <c r="AZ24" i="2"/>
  <c r="AU25" i="2"/>
  <c r="AU26" i="2" s="1"/>
  <c r="AZ26" i="2" s="1"/>
  <c r="AW25" i="2"/>
  <c r="AW26" i="2" s="1"/>
  <c r="BB26" i="2" s="1"/>
  <c r="BB24" i="2"/>
  <c r="BJ25" i="2"/>
  <c r="BJ26" i="2" s="1"/>
  <c r="BO26" i="2" s="1"/>
  <c r="BO24" i="2"/>
  <c r="AV25" i="2"/>
  <c r="AV26" i="2" s="1"/>
  <c r="BA26" i="2" s="1"/>
  <c r="BA24" i="2"/>
  <c r="AT25" i="2"/>
  <c r="AT26" i="2" s="1"/>
  <c r="AY26" i="2" s="1"/>
  <c r="AY24" i="2"/>
  <c r="AX25" i="2"/>
  <c r="AX26" i="2" s="1"/>
  <c r="BC26" i="2" s="1"/>
  <c r="BC24" i="2"/>
  <c r="BL25" i="2"/>
  <c r="BL26" i="2" s="1"/>
  <c r="BQ26" i="2" s="1"/>
  <c r="BQ24" i="2"/>
  <c r="BI25" i="2"/>
  <c r="BI26" i="2" s="1"/>
  <c r="BN26" i="2" s="1"/>
  <c r="BN24" i="2"/>
  <c r="BK25" i="2"/>
  <c r="BK26" i="2" s="1"/>
  <c r="BP26" i="2" s="1"/>
  <c r="BP24" i="2"/>
  <c r="BB27" i="2" l="1"/>
  <c r="AW29" i="2"/>
  <c r="BB29" i="2" s="1"/>
  <c r="AZ27" i="2"/>
  <c r="AU29" i="2"/>
  <c r="AZ29" i="2" s="1"/>
  <c r="BR27" i="2"/>
  <c r="BM29" i="2"/>
  <c r="BR29" i="2" s="1"/>
  <c r="BM25" i="2"/>
  <c r="BM26" i="2" s="1"/>
  <c r="BR26" i="2" s="1"/>
  <c r="BR24" i="2"/>
  <c r="BJ28" i="2"/>
  <c r="BO25" i="2"/>
  <c r="BK28" i="2"/>
  <c r="BP25" i="2"/>
  <c r="BI28" i="2"/>
  <c r="BN25" i="2"/>
  <c r="AV28" i="2"/>
  <c r="BA25" i="2"/>
  <c r="BL28" i="2"/>
  <c r="BQ25" i="2"/>
  <c r="AX28" i="2"/>
  <c r="BC25" i="2"/>
  <c r="AW28" i="2"/>
  <c r="BB25" i="2"/>
  <c r="AT28" i="2"/>
  <c r="AY25" i="2"/>
  <c r="AU28" i="2"/>
  <c r="AZ25" i="2"/>
  <c r="BR25" i="2" l="1"/>
  <c r="BM28" i="2"/>
  <c r="BI31" i="2"/>
  <c r="BI33" i="2" s="1"/>
  <c r="BN33" i="2" s="1"/>
  <c r="BN28" i="2"/>
  <c r="AT31" i="2"/>
  <c r="AT33" i="2" s="1"/>
  <c r="AY33" i="2" s="1"/>
  <c r="AY28" i="2"/>
  <c r="BR28" i="2"/>
  <c r="BM31" i="2"/>
  <c r="BM33" i="2" s="1"/>
  <c r="BR33" i="2" s="1"/>
  <c r="BL31" i="2"/>
  <c r="BL33" i="2" s="1"/>
  <c r="BQ33" i="2" s="1"/>
  <c r="BQ28" i="2"/>
  <c r="AX31" i="2"/>
  <c r="AX33" i="2" s="1"/>
  <c r="BC33" i="2" s="1"/>
  <c r="BC28" i="2"/>
  <c r="BJ31" i="2"/>
  <c r="BJ33" i="2" s="1"/>
  <c r="BO33" i="2" s="1"/>
  <c r="BO28" i="2"/>
  <c r="AZ28" i="2"/>
  <c r="AU31" i="2"/>
  <c r="AU33" i="2" s="1"/>
  <c r="AZ33" i="2" s="1"/>
  <c r="AW31" i="2"/>
  <c r="AW33" i="2" s="1"/>
  <c r="BB33" i="2" s="1"/>
  <c r="BB28" i="2"/>
  <c r="BK31" i="2"/>
  <c r="BK33" i="2" s="1"/>
  <c r="BP33" i="2" s="1"/>
  <c r="BP28" i="2"/>
  <c r="AV31" i="2"/>
  <c r="AV33" i="2" s="1"/>
  <c r="BA33" i="2" s="1"/>
  <c r="BA28" i="2"/>
  <c r="BL32" i="2" l="1"/>
  <c r="BL34" i="2" s="1"/>
  <c r="BQ34" i="2" s="1"/>
  <c r="BQ31" i="2"/>
  <c r="AX32" i="2"/>
  <c r="AX34" i="2" s="1"/>
  <c r="BC34" i="2" s="1"/>
  <c r="BC31" i="2"/>
  <c r="BM32" i="2"/>
  <c r="BM34" i="2" s="1"/>
  <c r="BR34" i="2" s="1"/>
  <c r="BR31" i="2"/>
  <c r="AU32" i="2"/>
  <c r="AU34" i="2" s="1"/>
  <c r="AZ34" i="2" s="1"/>
  <c r="AZ31" i="2"/>
  <c r="AV32" i="2"/>
  <c r="AV34" i="2" s="1"/>
  <c r="BA34" i="2" s="1"/>
  <c r="BA31" i="2"/>
  <c r="BK32" i="2"/>
  <c r="BK34" i="2" s="1"/>
  <c r="BP34" i="2" s="1"/>
  <c r="BP31" i="2"/>
  <c r="BB31" i="2"/>
  <c r="AW32" i="2"/>
  <c r="AW34" i="2" s="1"/>
  <c r="BB34" i="2" s="1"/>
  <c r="AT32" i="2"/>
  <c r="AT34" i="2" s="1"/>
  <c r="AY34" i="2" s="1"/>
  <c r="AY31" i="2"/>
  <c r="BI32" i="2"/>
  <c r="BI34" i="2" s="1"/>
  <c r="BN34" i="2" s="1"/>
  <c r="BN31" i="2"/>
  <c r="BJ32" i="2"/>
  <c r="BJ34" i="2" s="1"/>
  <c r="BO34" i="2" s="1"/>
  <c r="BO31" i="2"/>
  <c r="BJ35" i="2" l="1"/>
  <c r="BJ37" i="2" s="1"/>
  <c r="BJ41" i="2" s="1"/>
  <c r="BO41" i="2" s="1"/>
  <c r="BO32" i="2"/>
  <c r="AU35" i="2"/>
  <c r="AU37" i="2" s="1"/>
  <c r="AU41" i="2" s="1"/>
  <c r="AZ41" i="2" s="1"/>
  <c r="AZ32" i="2"/>
  <c r="AV35" i="2"/>
  <c r="AV37" i="2" s="1"/>
  <c r="AV41" i="2" s="1"/>
  <c r="BA41" i="2" s="1"/>
  <c r="BA32" i="2"/>
  <c r="BI35" i="2"/>
  <c r="BI37" i="2" s="1"/>
  <c r="BI41" i="2" s="1"/>
  <c r="BN41" i="2" s="1"/>
  <c r="BN32" i="2"/>
  <c r="AW35" i="2"/>
  <c r="AW37" i="2" s="1"/>
  <c r="AW41" i="2" s="1"/>
  <c r="BB41" i="2" s="1"/>
  <c r="BB32" i="2"/>
  <c r="AT35" i="2"/>
  <c r="AT37" i="2" s="1"/>
  <c r="AT41" i="2" s="1"/>
  <c r="AY41" i="2" s="1"/>
  <c r="AY32" i="2"/>
  <c r="BM35" i="2"/>
  <c r="BM37" i="2" s="1"/>
  <c r="BM41" i="2" s="1"/>
  <c r="BR41" i="2" s="1"/>
  <c r="BR32" i="2"/>
  <c r="AX35" i="2"/>
  <c r="AX37" i="2" s="1"/>
  <c r="AX41" i="2" s="1"/>
  <c r="BC41" i="2" s="1"/>
  <c r="BC32" i="2"/>
  <c r="BK35" i="2"/>
  <c r="BK37" i="2" s="1"/>
  <c r="BK41" i="2" s="1"/>
  <c r="BP41" i="2" s="1"/>
  <c r="BP32" i="2"/>
  <c r="BL35" i="2"/>
  <c r="BL37" i="2" s="1"/>
  <c r="BL41" i="2" s="1"/>
  <c r="BQ41" i="2" s="1"/>
  <c r="BQ32" i="2"/>
  <c r="BB37" i="2" l="1"/>
  <c r="AW39" i="2"/>
  <c r="BB39" i="2" s="1"/>
  <c r="BN37" i="2"/>
  <c r="BI39" i="2"/>
  <c r="BN39" i="2" s="1"/>
  <c r="BP37" i="2"/>
  <c r="BK39" i="2"/>
  <c r="BP39" i="2" s="1"/>
  <c r="AZ37" i="2"/>
  <c r="AU39" i="2"/>
  <c r="AZ39" i="2" s="1"/>
  <c r="AY37" i="2"/>
  <c r="AT39" i="2"/>
  <c r="AY39" i="2" s="1"/>
  <c r="BQ37" i="2"/>
  <c r="BL39" i="2"/>
  <c r="BQ39" i="2" s="1"/>
  <c r="BA37" i="2"/>
  <c r="AV39" i="2"/>
  <c r="BA39" i="2" s="1"/>
  <c r="BC37" i="2"/>
  <c r="AX39" i="2"/>
  <c r="BC39" i="2" s="1"/>
  <c r="BR37" i="2"/>
  <c r="BM39" i="2"/>
  <c r="BR39" i="2" s="1"/>
  <c r="BO37" i="2"/>
  <c r="BJ39" i="2"/>
  <c r="BO39" i="2" s="1"/>
  <c r="BL36" i="2"/>
  <c r="BL40" i="2" s="1"/>
  <c r="BQ40" i="2" s="1"/>
  <c r="BQ35" i="2"/>
  <c r="AT36" i="2"/>
  <c r="AT40" i="2" s="1"/>
  <c r="AY40" i="2" s="1"/>
  <c r="AY35" i="2"/>
  <c r="AW36" i="2"/>
  <c r="AW40" i="2" s="1"/>
  <c r="BB40" i="2" s="1"/>
  <c r="BB35" i="2"/>
  <c r="BI36" i="2"/>
  <c r="BI40" i="2" s="1"/>
  <c r="BN40" i="2" s="1"/>
  <c r="BN35" i="2"/>
  <c r="BK36" i="2"/>
  <c r="BK40" i="2" s="1"/>
  <c r="BP40" i="2" s="1"/>
  <c r="BP35" i="2"/>
  <c r="AV36" i="2"/>
  <c r="AV40" i="2" s="1"/>
  <c r="BA40" i="2" s="1"/>
  <c r="BA35" i="2"/>
  <c r="AX36" i="2"/>
  <c r="AX40" i="2" s="1"/>
  <c r="BC40" i="2" s="1"/>
  <c r="BC35" i="2"/>
  <c r="AU36" i="2"/>
  <c r="AU40" i="2" s="1"/>
  <c r="AZ40" i="2" s="1"/>
  <c r="AZ35" i="2"/>
  <c r="BM36" i="2"/>
  <c r="BM40" i="2" s="1"/>
  <c r="BR40" i="2" s="1"/>
  <c r="BR35" i="2"/>
  <c r="BJ36" i="2"/>
  <c r="BJ40" i="2" s="1"/>
  <c r="BO40" i="2" s="1"/>
  <c r="BO35" i="2"/>
  <c r="BK38" i="2" l="1"/>
  <c r="BP36" i="2"/>
  <c r="BJ38" i="2"/>
  <c r="BO36" i="2"/>
  <c r="AU38" i="2"/>
  <c r="AZ36" i="2"/>
  <c r="AX38" i="2"/>
  <c r="BC36" i="2"/>
  <c r="AV38" i="2"/>
  <c r="BA36" i="2"/>
  <c r="BM38" i="2"/>
  <c r="BR36" i="2"/>
  <c r="BI38" i="2"/>
  <c r="BN36" i="2"/>
  <c r="AW38" i="2"/>
  <c r="BB36" i="2"/>
  <c r="AT38" i="2"/>
  <c r="AY36" i="2"/>
  <c r="BL38" i="2"/>
  <c r="BQ36" i="2"/>
  <c r="AV42" i="2" l="1"/>
  <c r="AV44" i="2" s="1"/>
  <c r="BA44" i="2" s="1"/>
  <c r="BA38" i="2"/>
  <c r="BL42" i="2"/>
  <c r="BL44" i="2" s="1"/>
  <c r="BQ44" i="2" s="1"/>
  <c r="BQ38" i="2"/>
  <c r="AT42" i="2"/>
  <c r="AT44" i="2" s="1"/>
  <c r="AY44" i="2" s="1"/>
  <c r="AY38" i="2"/>
  <c r="AW42" i="2"/>
  <c r="AW44" i="2" s="1"/>
  <c r="BB44" i="2" s="1"/>
  <c r="BB38" i="2"/>
  <c r="BJ42" i="2"/>
  <c r="BJ44" i="2" s="1"/>
  <c r="BO44" i="2" s="1"/>
  <c r="BO38" i="2"/>
  <c r="BM42" i="2"/>
  <c r="BM44" i="2" s="1"/>
  <c r="BR44" i="2" s="1"/>
  <c r="BR38" i="2"/>
  <c r="AX42" i="2"/>
  <c r="AX44" i="2" s="1"/>
  <c r="BC44" i="2" s="1"/>
  <c r="BC38" i="2"/>
  <c r="AU42" i="2"/>
  <c r="AU44" i="2" s="1"/>
  <c r="AZ44" i="2" s="1"/>
  <c r="AZ38" i="2"/>
  <c r="BI42" i="2"/>
  <c r="BI44" i="2" s="1"/>
  <c r="BN44" i="2" s="1"/>
  <c r="BN38" i="2"/>
  <c r="BK42" i="2"/>
  <c r="BK44" i="2" s="1"/>
  <c r="BP44" i="2" s="1"/>
  <c r="BP38" i="2"/>
  <c r="BM43" i="2" l="1"/>
  <c r="BR42" i="2"/>
  <c r="BK43" i="2"/>
  <c r="BP42" i="2"/>
  <c r="BI43" i="2"/>
  <c r="BN42" i="2"/>
  <c r="BL43" i="2"/>
  <c r="BQ42" i="2"/>
  <c r="BJ43" i="2"/>
  <c r="BO42" i="2"/>
  <c r="AW43" i="2"/>
  <c r="BB42" i="2"/>
  <c r="AT43" i="2"/>
  <c r="AY42" i="2"/>
  <c r="AU43" i="2"/>
  <c r="AZ42" i="2"/>
  <c r="AX43" i="2"/>
  <c r="BC42" i="2"/>
  <c r="AV43" i="2"/>
  <c r="BA42" i="2"/>
  <c r="AW45" i="2" l="1"/>
  <c r="BB43" i="2"/>
  <c r="BJ45" i="2"/>
  <c r="BO43" i="2"/>
  <c r="AV45" i="2"/>
  <c r="BA43" i="2"/>
  <c r="BL45" i="2"/>
  <c r="BQ43" i="2"/>
  <c r="AX45" i="2"/>
  <c r="BC43" i="2"/>
  <c r="BI45" i="2"/>
  <c r="BN43" i="2"/>
  <c r="AU45" i="2"/>
  <c r="AZ43" i="2"/>
  <c r="BK45" i="2"/>
  <c r="BP43" i="2"/>
  <c r="AT45" i="2"/>
  <c r="AY43" i="2"/>
  <c r="BM45" i="2"/>
  <c r="BR43" i="2"/>
  <c r="AX46" i="2" l="1"/>
  <c r="BC45" i="2"/>
  <c r="BM46" i="2"/>
  <c r="BR45" i="2"/>
  <c r="AV46" i="2"/>
  <c r="BA45" i="2"/>
  <c r="BI46" i="2"/>
  <c r="BN45" i="2"/>
  <c r="BL46" i="2"/>
  <c r="BQ45" i="2"/>
  <c r="AT46" i="2"/>
  <c r="AY45" i="2"/>
  <c r="BK46" i="2"/>
  <c r="BP45" i="2"/>
  <c r="BJ46" i="2"/>
  <c r="BO45" i="2"/>
  <c r="AU46" i="2"/>
  <c r="AZ45" i="2"/>
  <c r="AW46" i="2"/>
  <c r="BB45" i="2"/>
  <c r="BL48" i="2" l="1"/>
  <c r="BQ48" i="2" s="1"/>
  <c r="BL49" i="2"/>
  <c r="BQ49" i="2" s="1"/>
  <c r="AW48" i="2"/>
  <c r="BB48" i="2" s="1"/>
  <c r="AW49" i="2"/>
  <c r="BB49" i="2" s="1"/>
  <c r="AV48" i="2"/>
  <c r="BA48" i="2" s="1"/>
  <c r="AV49" i="2"/>
  <c r="BA49" i="2" s="1"/>
  <c r="BJ48" i="2"/>
  <c r="BO48" i="2" s="1"/>
  <c r="BJ49" i="2"/>
  <c r="BO49" i="2" s="1"/>
  <c r="AT48" i="2"/>
  <c r="AY48" i="2" s="1"/>
  <c r="AT49" i="2"/>
  <c r="AY49" i="2" s="1"/>
  <c r="BI48" i="2"/>
  <c r="BN48" i="2" s="1"/>
  <c r="BI49" i="2"/>
  <c r="BN49" i="2" s="1"/>
  <c r="AU48" i="2"/>
  <c r="AZ48" i="2" s="1"/>
  <c r="AU49" i="2"/>
  <c r="AZ49" i="2" s="1"/>
  <c r="BM48" i="2"/>
  <c r="BR48" i="2" s="1"/>
  <c r="BM49" i="2"/>
  <c r="BR49" i="2" s="1"/>
  <c r="BK48" i="2"/>
  <c r="BP48" i="2" s="1"/>
  <c r="BK49" i="2"/>
  <c r="BP49" i="2" s="1"/>
  <c r="AX48" i="2"/>
  <c r="BC48" i="2" s="1"/>
  <c r="AX49" i="2"/>
  <c r="BC49" i="2" s="1"/>
  <c r="BL47" i="2"/>
  <c r="BL50" i="2" s="1"/>
  <c r="BQ46" i="2"/>
  <c r="BI47" i="2"/>
  <c r="BI50" i="2" s="1"/>
  <c r="BN46" i="2"/>
  <c r="AU47" i="2"/>
  <c r="AU50" i="2" s="1"/>
  <c r="AZ46" i="2"/>
  <c r="AT47" i="2"/>
  <c r="AT50" i="2" s="1"/>
  <c r="AY46" i="2"/>
  <c r="AW47" i="2"/>
  <c r="AW50" i="2" s="1"/>
  <c r="BB46" i="2"/>
  <c r="AV47" i="2"/>
  <c r="AV50" i="2" s="1"/>
  <c r="BA46" i="2"/>
  <c r="BJ47" i="2"/>
  <c r="BJ50" i="2" s="1"/>
  <c r="BO46" i="2"/>
  <c r="BM47" i="2"/>
  <c r="BM50" i="2" s="1"/>
  <c r="BR46" i="2"/>
  <c r="BK47" i="2"/>
  <c r="BK50" i="2" s="1"/>
  <c r="BP46" i="2"/>
  <c r="AX47" i="2"/>
  <c r="AX50" i="2" s="1"/>
  <c r="BC46" i="2"/>
  <c r="BN50" i="2" l="1"/>
  <c r="BI52" i="2"/>
  <c r="BN52" i="2" s="1"/>
  <c r="BA50" i="2"/>
  <c r="AV52" i="2"/>
  <c r="BA52" i="2" s="1"/>
  <c r="BQ50" i="2"/>
  <c r="BL52" i="2"/>
  <c r="BQ52" i="2" s="1"/>
  <c r="BB50" i="2"/>
  <c r="AW52" i="2"/>
  <c r="BB52" i="2" s="1"/>
  <c r="BO50" i="2"/>
  <c r="BJ52" i="2"/>
  <c r="BO52" i="2" s="1"/>
  <c r="AY50" i="2"/>
  <c r="AT52" i="2"/>
  <c r="AY52" i="2" s="1"/>
  <c r="BC50" i="2"/>
  <c r="AX52" i="2"/>
  <c r="BC52" i="2" s="1"/>
  <c r="BR50" i="2"/>
  <c r="BM52" i="2"/>
  <c r="BR52" i="2" s="1"/>
  <c r="BP50" i="2"/>
  <c r="BK52" i="2"/>
  <c r="BP52" i="2" s="1"/>
  <c r="AZ50" i="2"/>
  <c r="AU52" i="2"/>
  <c r="AZ52" i="2" s="1"/>
  <c r="BA47" i="2"/>
  <c r="BC47" i="2"/>
  <c r="BP47" i="2"/>
  <c r="BR47" i="2"/>
  <c r="BB47" i="2"/>
  <c r="AY47" i="2"/>
  <c r="AZ47" i="2"/>
  <c r="BN47" i="2"/>
  <c r="BO47" i="2"/>
  <c r="BQ47" i="2"/>
  <c r="AT51" i="2" l="1"/>
  <c r="AW51" i="2"/>
  <c r="BL51" i="2"/>
  <c r="BM51" i="2"/>
  <c r="BJ51" i="2"/>
  <c r="BK51" i="2"/>
  <c r="BI51" i="2"/>
  <c r="AX51" i="2"/>
  <c r="AU51" i="2"/>
  <c r="AV51" i="2"/>
  <c r="BK53" i="2" l="1"/>
  <c r="BK55" i="2" s="1"/>
  <c r="BK57" i="2" s="1"/>
  <c r="BP57" i="2" s="1"/>
  <c r="BP51" i="2"/>
  <c r="AV53" i="2"/>
  <c r="AV55" i="2" s="1"/>
  <c r="AV57" i="2" s="1"/>
  <c r="BA57" i="2" s="1"/>
  <c r="BA51" i="2"/>
  <c r="AU53" i="2"/>
  <c r="AU55" i="2" s="1"/>
  <c r="AU57" i="2" s="1"/>
  <c r="AZ57" i="2" s="1"/>
  <c r="AZ51" i="2"/>
  <c r="AW53" i="2"/>
  <c r="AW55" i="2" s="1"/>
  <c r="AW57" i="2" s="1"/>
  <c r="BB57" i="2" s="1"/>
  <c r="BB51" i="2"/>
  <c r="BJ53" i="2"/>
  <c r="BJ55" i="2" s="1"/>
  <c r="BJ57" i="2" s="1"/>
  <c r="BO57" i="2" s="1"/>
  <c r="BO51" i="2"/>
  <c r="BM53" i="2"/>
  <c r="BM55" i="2" s="1"/>
  <c r="BM57" i="2" s="1"/>
  <c r="BR57" i="2" s="1"/>
  <c r="BR51" i="2"/>
  <c r="BL53" i="2"/>
  <c r="BL55" i="2" s="1"/>
  <c r="BL57" i="2" s="1"/>
  <c r="BQ57" i="2" s="1"/>
  <c r="BQ51" i="2"/>
  <c r="AX53" i="2"/>
  <c r="AX55" i="2" s="1"/>
  <c r="AX57" i="2" s="1"/>
  <c r="BC57" i="2" s="1"/>
  <c r="BC51" i="2"/>
  <c r="BI53" i="2"/>
  <c r="BI55" i="2" s="1"/>
  <c r="BI57" i="2" s="1"/>
  <c r="BN57" i="2" s="1"/>
  <c r="BN51" i="2"/>
  <c r="AT53" i="2"/>
  <c r="AT55" i="2" s="1"/>
  <c r="AT57" i="2" s="1"/>
  <c r="AY57" i="2" s="1"/>
  <c r="AY51" i="2"/>
  <c r="BO55" i="2" l="1"/>
  <c r="BN55" i="2"/>
  <c r="BB55" i="2"/>
  <c r="BC55" i="2"/>
  <c r="BR55" i="2"/>
  <c r="AY55" i="2"/>
  <c r="AZ55" i="2"/>
  <c r="BA55" i="2"/>
  <c r="BQ55" i="2"/>
  <c r="BP55" i="2"/>
  <c r="BM54" i="2"/>
  <c r="BR53" i="2"/>
  <c r="BJ54" i="2"/>
  <c r="BO53" i="2"/>
  <c r="AT54" i="2"/>
  <c r="AY53" i="2"/>
  <c r="BI54" i="2"/>
  <c r="BN53" i="2"/>
  <c r="AW54" i="2"/>
  <c r="BB53" i="2"/>
  <c r="AU54" i="2"/>
  <c r="AZ53" i="2"/>
  <c r="AX54" i="2"/>
  <c r="BC53" i="2"/>
  <c r="AV54" i="2"/>
  <c r="BA53" i="2"/>
  <c r="BL54" i="2"/>
  <c r="BQ53" i="2"/>
  <c r="BK54" i="2"/>
  <c r="BP53" i="2"/>
  <c r="AW56" i="2" l="1"/>
  <c r="BB54" i="2"/>
  <c r="BK56" i="2"/>
  <c r="BP54" i="2"/>
  <c r="BL56" i="2"/>
  <c r="BQ54" i="2"/>
  <c r="AV56" i="2"/>
  <c r="BA54" i="2"/>
  <c r="AU56" i="2"/>
  <c r="AZ54" i="2"/>
  <c r="BI56" i="2"/>
  <c r="BN54" i="2"/>
  <c r="AT56" i="2"/>
  <c r="AY54" i="2"/>
  <c r="BJ56" i="2"/>
  <c r="BO54" i="2"/>
  <c r="AX56" i="2"/>
  <c r="BC54" i="2"/>
  <c r="BM56" i="2"/>
  <c r="BR54" i="2"/>
  <c r="BI58" i="2" l="1"/>
  <c r="BN56" i="2"/>
  <c r="BM58" i="2"/>
  <c r="BR56" i="2"/>
  <c r="AX58" i="2"/>
  <c r="BC56" i="2"/>
  <c r="BJ58" i="2"/>
  <c r="BO56" i="2"/>
  <c r="AU58" i="2"/>
  <c r="AZ56" i="2"/>
  <c r="AV58" i="2"/>
  <c r="BA56" i="2"/>
  <c r="BL58" i="2"/>
  <c r="BQ56" i="2"/>
  <c r="BK58" i="2"/>
  <c r="BP56" i="2"/>
  <c r="AT58" i="2"/>
  <c r="AY56" i="2"/>
  <c r="AW58" i="2"/>
  <c r="BB56" i="2"/>
  <c r="AV60" i="2" l="1"/>
  <c r="BA60" i="2" s="1"/>
  <c r="AV61" i="2"/>
  <c r="BA61" i="2" s="1"/>
  <c r="AU60" i="2"/>
  <c r="AZ60" i="2" s="1"/>
  <c r="AU61" i="2"/>
  <c r="AZ61" i="2" s="1"/>
  <c r="BJ60" i="2"/>
  <c r="BO60" i="2" s="1"/>
  <c r="BJ61" i="2"/>
  <c r="BO61" i="2" s="1"/>
  <c r="AT60" i="2"/>
  <c r="AY60" i="2" s="1"/>
  <c r="AT61" i="2"/>
  <c r="AY61" i="2" s="1"/>
  <c r="BM60" i="2"/>
  <c r="BR60" i="2" s="1"/>
  <c r="BM61" i="2"/>
  <c r="BR61" i="2" s="1"/>
  <c r="AW60" i="2"/>
  <c r="BB60" i="2" s="1"/>
  <c r="AW61" i="2"/>
  <c r="BB61" i="2" s="1"/>
  <c r="AX60" i="2"/>
  <c r="BC60" i="2" s="1"/>
  <c r="AX61" i="2"/>
  <c r="BC61" i="2" s="1"/>
  <c r="BK60" i="2"/>
  <c r="BP60" i="2" s="1"/>
  <c r="BK61" i="2"/>
  <c r="BP61" i="2" s="1"/>
  <c r="BL60" i="2"/>
  <c r="BQ60" i="2" s="1"/>
  <c r="BL61" i="2"/>
  <c r="BQ61" i="2" s="1"/>
  <c r="BI60" i="2"/>
  <c r="BN60" i="2" s="1"/>
  <c r="BI61" i="2"/>
  <c r="BN61" i="2" s="1"/>
  <c r="AV59" i="2"/>
  <c r="BA58" i="2"/>
  <c r="BJ59" i="2"/>
  <c r="BO58" i="2"/>
  <c r="AT59" i="2"/>
  <c r="AY58" i="2"/>
  <c r="AU59" i="2"/>
  <c r="AZ58" i="2"/>
  <c r="AW59" i="2"/>
  <c r="BB58" i="2"/>
  <c r="AX59" i="2"/>
  <c r="BC58" i="2"/>
  <c r="BK59" i="2"/>
  <c r="BP58" i="2"/>
  <c r="BM59" i="2"/>
  <c r="BR58" i="2"/>
  <c r="BL59" i="2"/>
  <c r="BQ58" i="2"/>
  <c r="BI59" i="2"/>
  <c r="BN58" i="2"/>
  <c r="AX62" i="2" l="1"/>
  <c r="BC59" i="2"/>
  <c r="AU62" i="2"/>
  <c r="AZ59" i="2"/>
  <c r="BL62" i="2"/>
  <c r="BQ59" i="2"/>
  <c r="BM62" i="2"/>
  <c r="BR59" i="2"/>
  <c r="AW62" i="2"/>
  <c r="BB59" i="2"/>
  <c r="BI62" i="2"/>
  <c r="BN59" i="2"/>
  <c r="AT62" i="2"/>
  <c r="AY59" i="2"/>
  <c r="BJ62" i="2"/>
  <c r="BO59" i="2"/>
  <c r="BK62" i="2"/>
  <c r="BP59" i="2"/>
  <c r="AV62" i="2"/>
  <c r="BA59" i="2"/>
  <c r="BI63" i="2" l="1"/>
  <c r="BN62" i="2"/>
  <c r="AV63" i="2"/>
  <c r="BA62" i="2"/>
  <c r="BK63" i="2"/>
  <c r="BP62" i="2"/>
  <c r="BJ63" i="2"/>
  <c r="BO62" i="2"/>
  <c r="AW63" i="2"/>
  <c r="BB62" i="2"/>
  <c r="BM63" i="2"/>
  <c r="BR62" i="2"/>
  <c r="BL63" i="2"/>
  <c r="BQ62" i="2"/>
  <c r="AU63" i="2"/>
  <c r="AZ62" i="2"/>
  <c r="AT63" i="2"/>
  <c r="AY62" i="2"/>
  <c r="AX63" i="2"/>
  <c r="BC62" i="2"/>
  <c r="BM64" i="2" l="1"/>
  <c r="BM66" i="2" s="1"/>
  <c r="BR66" i="2" s="1"/>
  <c r="BR63" i="2"/>
  <c r="BJ64" i="2"/>
  <c r="BJ66" i="2" s="1"/>
  <c r="BO66" i="2" s="1"/>
  <c r="BO63" i="2"/>
  <c r="BK64" i="2"/>
  <c r="BK66" i="2" s="1"/>
  <c r="BP66" i="2" s="1"/>
  <c r="BP63" i="2"/>
  <c r="AW64" i="2"/>
  <c r="AW66" i="2" s="1"/>
  <c r="BB66" i="2" s="1"/>
  <c r="BB63" i="2"/>
  <c r="AX64" i="2"/>
  <c r="AX66" i="2" s="1"/>
  <c r="BC66" i="2" s="1"/>
  <c r="BC63" i="2"/>
  <c r="AT64" i="2"/>
  <c r="AT66" i="2" s="1"/>
  <c r="AY66" i="2" s="1"/>
  <c r="AY63" i="2"/>
  <c r="AU64" i="2"/>
  <c r="AU66" i="2" s="1"/>
  <c r="AZ66" i="2" s="1"/>
  <c r="AZ63" i="2"/>
  <c r="AV64" i="2"/>
  <c r="AV66" i="2" s="1"/>
  <c r="BA66" i="2" s="1"/>
  <c r="BA63" i="2"/>
  <c r="BL64" i="2"/>
  <c r="BL66" i="2" s="1"/>
  <c r="BQ66" i="2" s="1"/>
  <c r="BQ63" i="2"/>
  <c r="BI64" i="2"/>
  <c r="BI66" i="2" s="1"/>
  <c r="BN66" i="2" s="1"/>
  <c r="BN63" i="2"/>
  <c r="AT65" i="2" l="1"/>
  <c r="AT67" i="2" s="1"/>
  <c r="AY67" i="2" s="1"/>
  <c r="AY64" i="2"/>
  <c r="AX65" i="2"/>
  <c r="AX67" i="2" s="1"/>
  <c r="BC67" i="2" s="1"/>
  <c r="BC64" i="2"/>
  <c r="BI65" i="2"/>
  <c r="BI67" i="2" s="1"/>
  <c r="BN67" i="2" s="1"/>
  <c r="BN64" i="2"/>
  <c r="AW65" i="2"/>
  <c r="AW67" i="2" s="1"/>
  <c r="BB67" i="2" s="1"/>
  <c r="BB64" i="2"/>
  <c r="BL65" i="2"/>
  <c r="BL67" i="2" s="1"/>
  <c r="BQ67" i="2" s="1"/>
  <c r="BQ64" i="2"/>
  <c r="BK65" i="2"/>
  <c r="BK67" i="2" s="1"/>
  <c r="BP67" i="2" s="1"/>
  <c r="BP64" i="2"/>
  <c r="AV65" i="2"/>
  <c r="AV67" i="2" s="1"/>
  <c r="BA67" i="2" s="1"/>
  <c r="BA64" i="2"/>
  <c r="BJ65" i="2"/>
  <c r="BJ67" i="2" s="1"/>
  <c r="BO67" i="2" s="1"/>
  <c r="BO64" i="2"/>
  <c r="AU65" i="2"/>
  <c r="AU67" i="2" s="1"/>
  <c r="AZ67" i="2" s="1"/>
  <c r="AZ64" i="2"/>
  <c r="BM65" i="2"/>
  <c r="BM67" i="2" s="1"/>
  <c r="BR67" i="2" s="1"/>
  <c r="BR64" i="2"/>
  <c r="BK68" i="2" l="1"/>
  <c r="BP65" i="2"/>
  <c r="BM68" i="2"/>
  <c r="BR65" i="2"/>
  <c r="BI68" i="2"/>
  <c r="BN65" i="2"/>
  <c r="BJ68" i="2"/>
  <c r="BO65" i="2"/>
  <c r="BL68" i="2"/>
  <c r="BQ65" i="2"/>
  <c r="AW68" i="2"/>
  <c r="BB65" i="2"/>
  <c r="AU68" i="2"/>
  <c r="AZ65" i="2"/>
  <c r="AX68" i="2"/>
  <c r="BC65" i="2"/>
  <c r="AV68" i="2"/>
  <c r="BA65" i="2"/>
  <c r="AT68" i="2"/>
  <c r="AY65" i="2"/>
  <c r="BQ68" i="2" l="1"/>
  <c r="BL69" i="2"/>
  <c r="BC68" i="2"/>
  <c r="AX69" i="2"/>
  <c r="AZ68" i="2"/>
  <c r="AU69" i="2"/>
  <c r="BO68" i="2"/>
  <c r="BJ69" i="2"/>
  <c r="BN68" i="2"/>
  <c r="BI69" i="2"/>
  <c r="AY68" i="2"/>
  <c r="AT69" i="2"/>
  <c r="BR68" i="2"/>
  <c r="BM69" i="2"/>
  <c r="BB68" i="2"/>
  <c r="AW69" i="2"/>
  <c r="BA68" i="2"/>
  <c r="AV69" i="2"/>
  <c r="BP68" i="2"/>
  <c r="BK69" i="2"/>
  <c r="BI19" i="2"/>
  <c r="BN19" i="2" s="1"/>
  <c r="AY69" i="2" l="1"/>
  <c r="AT70" i="2"/>
  <c r="BB69" i="2"/>
  <c r="AW70" i="2"/>
  <c r="BO69" i="2"/>
  <c r="BJ70" i="2"/>
  <c r="BN69" i="2"/>
  <c r="BI70" i="2"/>
  <c r="AZ69" i="2"/>
  <c r="AU70" i="2"/>
  <c r="BC69" i="2"/>
  <c r="AX70" i="2"/>
  <c r="BP69" i="2"/>
  <c r="BK70" i="2"/>
  <c r="BA69" i="2"/>
  <c r="AV70" i="2"/>
  <c r="BQ69" i="2"/>
  <c r="BL70" i="2"/>
  <c r="BR69" i="2"/>
  <c r="BM70" i="2"/>
  <c r="BI20" i="2"/>
  <c r="BN20" i="2" s="1"/>
  <c r="BC70" i="2" l="1"/>
  <c r="AX71" i="2"/>
  <c r="AU71" i="2"/>
  <c r="AZ70" i="2"/>
  <c r="BI71" i="2"/>
  <c r="BN70" i="2"/>
  <c r="BQ70" i="2"/>
  <c r="BL71" i="2"/>
  <c r="BA70" i="2"/>
  <c r="AV71" i="2"/>
  <c r="AW71" i="2"/>
  <c r="BB70" i="2"/>
  <c r="BO70" i="2"/>
  <c r="BJ71" i="2"/>
  <c r="BR70" i="2"/>
  <c r="BM71" i="2"/>
  <c r="AY70" i="2"/>
  <c r="AT71" i="2"/>
  <c r="BK71" i="2"/>
  <c r="BP70" i="2"/>
  <c r="BB71" i="2" l="1"/>
  <c r="AW72" i="2"/>
  <c r="AY71" i="2"/>
  <c r="AT72" i="2"/>
  <c r="BR71" i="2"/>
  <c r="BM72" i="2"/>
  <c r="AZ71" i="2"/>
  <c r="AU72" i="2"/>
  <c r="BJ72" i="2"/>
  <c r="BO71" i="2"/>
  <c r="BA71" i="2"/>
  <c r="AV72" i="2"/>
  <c r="BL72" i="2"/>
  <c r="BQ71" i="2"/>
  <c r="BK72" i="2"/>
  <c r="BP71" i="2"/>
  <c r="BN71" i="2"/>
  <c r="BI72" i="2"/>
  <c r="BC71" i="2"/>
  <c r="AX72" i="2"/>
  <c r="BC72" i="2" l="1"/>
  <c r="AX73" i="2"/>
  <c r="BA72" i="2"/>
  <c r="AV73" i="2"/>
  <c r="BN72" i="2"/>
  <c r="BI73" i="2"/>
  <c r="BB72" i="2"/>
  <c r="AW73" i="2"/>
  <c r="BP72" i="2"/>
  <c r="BK73" i="2"/>
  <c r="BO72" i="2"/>
  <c r="BJ73" i="2"/>
  <c r="AZ72" i="2"/>
  <c r="AU73" i="2"/>
  <c r="BR72" i="2"/>
  <c r="BM73" i="2"/>
  <c r="AY72" i="2"/>
  <c r="AT73" i="2"/>
  <c r="BQ72" i="2"/>
  <c r="BL73" i="2"/>
  <c r="BN73" i="2" l="1"/>
  <c r="BI74" i="2"/>
  <c r="BO73" i="2"/>
  <c r="BJ74" i="2"/>
  <c r="BP73" i="2"/>
  <c r="BK74" i="2"/>
  <c r="BB73" i="2"/>
  <c r="AW74" i="2"/>
  <c r="BQ73" i="2"/>
  <c r="BL74" i="2"/>
  <c r="BA73" i="2"/>
  <c r="AV74" i="2"/>
  <c r="AY73" i="2"/>
  <c r="AT74" i="2"/>
  <c r="BR73" i="2"/>
  <c r="BM74" i="2"/>
  <c r="AU74" i="2"/>
  <c r="AZ73" i="2"/>
  <c r="BC73" i="2"/>
  <c r="AX74" i="2"/>
  <c r="AY74" i="2" l="1"/>
  <c r="AT75" i="2"/>
  <c r="BQ74" i="2"/>
  <c r="BL75" i="2"/>
  <c r="AW75" i="2"/>
  <c r="BB74" i="2"/>
  <c r="BK75" i="2"/>
  <c r="BP74" i="2"/>
  <c r="BC74" i="2"/>
  <c r="AX75" i="2"/>
  <c r="BO74" i="2"/>
  <c r="BJ75" i="2"/>
  <c r="BA74" i="2"/>
  <c r="AV75" i="2"/>
  <c r="BI75" i="2"/>
  <c r="BN74" i="2"/>
  <c r="AZ74" i="2"/>
  <c r="AU75" i="2"/>
  <c r="BR74" i="2"/>
  <c r="BM75" i="2"/>
  <c r="AW76" i="2" l="1"/>
  <c r="BB75" i="2"/>
  <c r="BO75" i="2"/>
  <c r="BJ76" i="2"/>
  <c r="BQ75" i="2"/>
  <c r="BL76" i="2"/>
  <c r="BI76" i="2"/>
  <c r="BN75" i="2"/>
  <c r="BC75" i="2"/>
  <c r="AX76" i="2"/>
  <c r="BK76" i="2"/>
  <c r="BP75" i="2"/>
  <c r="BR75" i="2"/>
  <c r="BM76" i="2"/>
  <c r="AY75" i="2"/>
  <c r="AT76" i="2"/>
  <c r="BA75" i="2"/>
  <c r="AV76" i="2"/>
  <c r="AZ75" i="2"/>
  <c r="AU76" i="2"/>
  <c r="BP76" i="2" l="1"/>
  <c r="BK77" i="2"/>
  <c r="AY76" i="2"/>
  <c r="AT77" i="2"/>
  <c r="BM77" i="2"/>
  <c r="BR76" i="2"/>
  <c r="AX77" i="2"/>
  <c r="BC76" i="2"/>
  <c r="BN76" i="2"/>
  <c r="BI77" i="2"/>
  <c r="BQ76" i="2"/>
  <c r="BL77" i="2"/>
  <c r="AZ76" i="2"/>
  <c r="AU77" i="2"/>
  <c r="BJ77" i="2"/>
  <c r="BO76" i="2"/>
  <c r="BA76" i="2"/>
  <c r="AV77" i="2"/>
  <c r="BB76" i="2"/>
  <c r="AW77" i="2"/>
  <c r="BL78" i="2" l="1"/>
  <c r="BQ77" i="2"/>
  <c r="BO77" i="2"/>
  <c r="BJ78" i="2"/>
  <c r="BC77" i="2"/>
  <c r="AX78" i="2"/>
  <c r="BR77" i="2"/>
  <c r="BM78" i="2"/>
  <c r="AV78" i="2"/>
  <c r="BA77" i="2"/>
  <c r="AU78" i="2"/>
  <c r="AZ77" i="2"/>
  <c r="BN77" i="2"/>
  <c r="BI78" i="2"/>
  <c r="BB77" i="2"/>
  <c r="AW78" i="2"/>
  <c r="AY77" i="2"/>
  <c r="AT78" i="2"/>
  <c r="BP77" i="2"/>
  <c r="BK78" i="2"/>
  <c r="BB78" i="2" l="1"/>
  <c r="AW79" i="2"/>
  <c r="AZ78" i="2"/>
  <c r="AU79" i="2"/>
  <c r="BI79" i="2"/>
  <c r="BN78" i="2"/>
  <c r="BR78" i="2"/>
  <c r="BM79" i="2"/>
  <c r="AT79" i="2"/>
  <c r="AY78" i="2"/>
  <c r="AV79" i="2"/>
  <c r="BA78" i="2"/>
  <c r="BC78" i="2"/>
  <c r="AX79" i="2"/>
  <c r="BK79" i="2"/>
  <c r="BP78" i="2"/>
  <c r="BO78" i="2"/>
  <c r="BJ79" i="2"/>
  <c r="BQ78" i="2"/>
  <c r="BL79" i="2"/>
  <c r="BP79" i="2" l="1"/>
  <c r="BK80" i="2"/>
  <c r="BR79" i="2"/>
  <c r="BM80" i="2"/>
  <c r="BQ79" i="2"/>
  <c r="BL80" i="2"/>
  <c r="BJ80" i="2"/>
  <c r="BO79" i="2"/>
  <c r="AX80" i="2"/>
  <c r="BC79" i="2"/>
  <c r="AV80" i="2"/>
  <c r="BA79" i="2"/>
  <c r="AT80" i="2"/>
  <c r="AY79" i="2"/>
  <c r="BN79" i="2"/>
  <c r="BI80" i="2"/>
  <c r="AZ79" i="2"/>
  <c r="AU80" i="2"/>
  <c r="BB79" i="2"/>
  <c r="AW80" i="2"/>
  <c r="BN80" i="2" l="1"/>
  <c r="BI81" i="2"/>
  <c r="BC80" i="2"/>
  <c r="AX81" i="2"/>
  <c r="BL81" i="2"/>
  <c r="BQ80" i="2"/>
  <c r="AW81" i="2"/>
  <c r="BB80" i="2"/>
  <c r="BM81" i="2"/>
  <c r="BR80" i="2"/>
  <c r="AT81" i="2"/>
  <c r="AY80" i="2"/>
  <c r="BA80" i="2"/>
  <c r="AV81" i="2"/>
  <c r="AU81" i="2"/>
  <c r="AZ80" i="2"/>
  <c r="BP80" i="2"/>
  <c r="BK81" i="2"/>
  <c r="BJ81" i="2"/>
  <c r="BO80" i="2"/>
  <c r="BA81" i="2" l="1"/>
  <c r="AV82" i="2"/>
  <c r="AZ81" i="2"/>
  <c r="AU82" i="2"/>
  <c r="BQ81" i="2"/>
  <c r="BL82" i="2"/>
  <c r="AY81" i="2"/>
  <c r="AT82" i="2"/>
  <c r="BR81" i="2"/>
  <c r="BM82" i="2"/>
  <c r="BB81" i="2"/>
  <c r="AW82" i="2"/>
  <c r="BC81" i="2"/>
  <c r="AX82" i="2"/>
  <c r="BK82" i="2"/>
  <c r="BP81" i="2"/>
  <c r="BN81" i="2"/>
  <c r="BI82" i="2"/>
  <c r="BO81" i="2"/>
  <c r="BJ82" i="2"/>
  <c r="AX83" i="2" l="1"/>
  <c r="BC82" i="2"/>
  <c r="BR82" i="2"/>
  <c r="BM83" i="2"/>
  <c r="BP82" i="2"/>
  <c r="BK83" i="2"/>
  <c r="AY82" i="2"/>
  <c r="AT83" i="2"/>
  <c r="BQ82" i="2"/>
  <c r="BL83" i="2"/>
  <c r="AU83" i="2"/>
  <c r="AZ82" i="2"/>
  <c r="BA82" i="2"/>
  <c r="AV83" i="2"/>
  <c r="AW83" i="2"/>
  <c r="BB82" i="2"/>
  <c r="BO82" i="2"/>
  <c r="BJ83" i="2"/>
  <c r="BI83" i="2"/>
  <c r="BN82" i="2"/>
  <c r="AW84" i="2" l="1"/>
  <c r="BB83" i="2"/>
  <c r="BL84" i="2"/>
  <c r="BQ83" i="2"/>
  <c r="BA83" i="2"/>
  <c r="AV84" i="2"/>
  <c r="BK84" i="2"/>
  <c r="BP83" i="2"/>
  <c r="BR83" i="2"/>
  <c r="BM84" i="2"/>
  <c r="BI84" i="2"/>
  <c r="BN83" i="2"/>
  <c r="BO83" i="2"/>
  <c r="BJ84" i="2"/>
  <c r="AZ83" i="2"/>
  <c r="AU84" i="2"/>
  <c r="AY83" i="2"/>
  <c r="AT84" i="2"/>
  <c r="BC83" i="2"/>
  <c r="AX84" i="2"/>
  <c r="BN84" i="2" l="1"/>
  <c r="BI85" i="2"/>
  <c r="BA84" i="2"/>
  <c r="AV85" i="2"/>
  <c r="BP84" i="2"/>
  <c r="BK85" i="2"/>
  <c r="AY84" i="2"/>
  <c r="AT85" i="2"/>
  <c r="BR84" i="2"/>
  <c r="BM85" i="2"/>
  <c r="BC84" i="2"/>
  <c r="AX85" i="2"/>
  <c r="BQ84" i="2"/>
  <c r="BL85" i="2"/>
  <c r="BB84" i="2"/>
  <c r="AW85" i="2"/>
  <c r="AZ84" i="2"/>
  <c r="AU85" i="2"/>
  <c r="BO84" i="2"/>
  <c r="BJ85" i="2"/>
  <c r="BP85" i="2" l="1"/>
  <c r="BK86" i="2"/>
  <c r="BA85" i="2"/>
  <c r="AV86" i="2"/>
  <c r="BN85" i="2"/>
  <c r="BI86" i="2"/>
  <c r="AY85" i="2"/>
  <c r="AT86" i="2"/>
  <c r="BC85" i="2"/>
  <c r="AX86" i="2"/>
  <c r="BR85" i="2"/>
  <c r="BM86" i="2"/>
  <c r="BB85" i="2"/>
  <c r="AW86" i="2"/>
  <c r="BQ85" i="2"/>
  <c r="BL86" i="2"/>
  <c r="BO85" i="2"/>
  <c r="BJ86" i="2"/>
  <c r="AZ85" i="2"/>
  <c r="AU86" i="2"/>
  <c r="AT87" i="2" l="1"/>
  <c r="AY86" i="2"/>
  <c r="BN86" i="2"/>
  <c r="BI87" i="2"/>
  <c r="BA86" i="2"/>
  <c r="AV87" i="2"/>
  <c r="BP86" i="2"/>
  <c r="BK87" i="2"/>
  <c r="BM87" i="2"/>
  <c r="BR86" i="2"/>
  <c r="AX87" i="2"/>
  <c r="BC86" i="2"/>
  <c r="BB86" i="2"/>
  <c r="AW87" i="2"/>
  <c r="BQ86" i="2"/>
  <c r="BL87" i="2"/>
  <c r="BO86" i="2"/>
  <c r="BJ87" i="2"/>
  <c r="AU87" i="2"/>
  <c r="AZ86" i="2"/>
  <c r="BP87" i="2" l="1"/>
  <c r="BK88" i="2"/>
  <c r="AV88" i="2"/>
  <c r="BA87" i="2"/>
  <c r="AY87" i="2"/>
  <c r="AT88" i="2"/>
  <c r="BN87" i="2"/>
  <c r="BI88" i="2"/>
  <c r="BC87" i="2"/>
  <c r="AX88" i="2"/>
  <c r="BR87" i="2"/>
  <c r="BM88" i="2"/>
  <c r="BQ87" i="2"/>
  <c r="BL88" i="2"/>
  <c r="BB87" i="2"/>
  <c r="AW88" i="2"/>
  <c r="AZ87" i="2"/>
  <c r="AU88" i="2"/>
  <c r="BO87" i="2"/>
  <c r="BJ88" i="2"/>
  <c r="BA88" i="2" l="1"/>
  <c r="AV89" i="2"/>
  <c r="BI89" i="2"/>
  <c r="BN88" i="2"/>
  <c r="AY88" i="2"/>
  <c r="AT89" i="2"/>
  <c r="BP88" i="2"/>
  <c r="BK89" i="2"/>
  <c r="BM89" i="2"/>
  <c r="BR88" i="2"/>
  <c r="AX89" i="2"/>
  <c r="BC88" i="2"/>
  <c r="BB88" i="2"/>
  <c r="AW89" i="2"/>
  <c r="BL89" i="2"/>
  <c r="BQ88" i="2"/>
  <c r="AU89" i="2"/>
  <c r="AZ88" i="2"/>
  <c r="BO88" i="2"/>
  <c r="BJ89" i="2"/>
  <c r="BP89" i="2" l="1"/>
  <c r="BK90" i="2"/>
  <c r="AT90" i="2"/>
  <c r="AY89" i="2"/>
  <c r="BN89" i="2"/>
  <c r="BI90" i="2"/>
  <c r="BA89" i="2"/>
  <c r="AV90" i="2"/>
  <c r="BR89" i="2"/>
  <c r="BM90" i="2"/>
  <c r="BC89" i="2"/>
  <c r="AX90" i="2"/>
  <c r="BQ89" i="2"/>
  <c r="BL90" i="2"/>
  <c r="BB89" i="2"/>
  <c r="AW90" i="2"/>
  <c r="BJ90" i="2"/>
  <c r="BO89" i="2"/>
  <c r="AZ89" i="2"/>
  <c r="AU90" i="2"/>
  <c r="BA90" i="2" l="1"/>
  <c r="AV91" i="2"/>
  <c r="BN90" i="2"/>
  <c r="BI91" i="2"/>
  <c r="BP90" i="2"/>
  <c r="BK91" i="2"/>
  <c r="AY90" i="2"/>
  <c r="AT91" i="2"/>
  <c r="BC90" i="2"/>
  <c r="AX91" i="2"/>
  <c r="BR90" i="2"/>
  <c r="BM91" i="2"/>
  <c r="BQ90" i="2"/>
  <c r="BL91" i="2"/>
  <c r="BB90" i="2"/>
  <c r="AW91" i="2"/>
  <c r="AZ90" i="2"/>
  <c r="AU91" i="2"/>
  <c r="BO90" i="2"/>
  <c r="BJ91" i="2"/>
  <c r="AY91" i="2" l="1"/>
  <c r="AT92" i="2"/>
  <c r="BP91" i="2"/>
  <c r="BK92" i="2"/>
  <c r="BI92" i="2"/>
  <c r="BN91" i="2"/>
  <c r="BA91" i="2"/>
  <c r="AV92" i="2"/>
  <c r="BR91" i="2"/>
  <c r="BM92" i="2"/>
  <c r="BC91" i="2"/>
  <c r="AX92" i="2"/>
  <c r="BB91" i="2"/>
  <c r="AW92" i="2"/>
  <c r="BQ91" i="2"/>
  <c r="BL92" i="2"/>
  <c r="BJ92" i="2"/>
  <c r="BO91" i="2"/>
  <c r="AU92" i="2"/>
  <c r="AZ91" i="2"/>
  <c r="BA92" i="2" l="1"/>
  <c r="AV93" i="2"/>
  <c r="AT93" i="2"/>
  <c r="AY92" i="2"/>
  <c r="BN92" i="2"/>
  <c r="BI93" i="2"/>
  <c r="BP92" i="2"/>
  <c r="BK93" i="2"/>
  <c r="BC92" i="2"/>
  <c r="AX93" i="2"/>
  <c r="BR92" i="2"/>
  <c r="BM93" i="2"/>
  <c r="BL93" i="2"/>
  <c r="BQ92" i="2"/>
  <c r="BB92" i="2"/>
  <c r="AW93" i="2"/>
  <c r="AU93" i="2"/>
  <c r="AZ92" i="2"/>
  <c r="BO92" i="2"/>
  <c r="BJ93" i="2"/>
  <c r="BK94" i="2" l="1"/>
  <c r="BP93" i="2"/>
  <c r="BN93" i="2"/>
  <c r="BI94" i="2"/>
  <c r="AV94" i="2"/>
  <c r="BA93" i="2"/>
  <c r="AY93" i="2"/>
  <c r="AT94" i="2"/>
  <c r="BC93" i="2"/>
  <c r="AX94" i="2"/>
  <c r="BR93" i="2"/>
  <c r="BM94" i="2"/>
  <c r="BB93" i="2"/>
  <c r="AW94" i="2"/>
  <c r="BL94" i="2"/>
  <c r="BQ93" i="2"/>
  <c r="BO93" i="2"/>
  <c r="BJ94" i="2"/>
  <c r="AZ93" i="2"/>
  <c r="AU94" i="2"/>
  <c r="AY94" i="2" l="1"/>
  <c r="AT95" i="2"/>
  <c r="AV95" i="2"/>
  <c r="BA94" i="2"/>
  <c r="BN94" i="2"/>
  <c r="BI95" i="2"/>
  <c r="BP94" i="2"/>
  <c r="BK95" i="2"/>
  <c r="BM95" i="2"/>
  <c r="BR94" i="2"/>
  <c r="AX95" i="2"/>
  <c r="BC94" i="2"/>
  <c r="BQ94" i="2"/>
  <c r="BL95" i="2"/>
  <c r="BB94" i="2"/>
  <c r="AW95" i="2"/>
  <c r="AZ94" i="2"/>
  <c r="AU95" i="2"/>
  <c r="BJ95" i="2"/>
  <c r="BO94" i="2"/>
  <c r="BP95" i="2" l="1"/>
  <c r="BK96" i="2"/>
  <c r="BN95" i="2"/>
  <c r="BI96" i="2"/>
  <c r="AY95" i="2"/>
  <c r="AT96" i="2"/>
  <c r="BA95" i="2"/>
  <c r="AV96" i="2"/>
  <c r="BC95" i="2"/>
  <c r="AX96" i="2"/>
  <c r="BR95" i="2"/>
  <c r="BM96" i="2"/>
  <c r="BB95" i="2"/>
  <c r="AW96" i="2"/>
  <c r="BQ95" i="2"/>
  <c r="BL96" i="2"/>
  <c r="BJ96" i="2"/>
  <c r="BO95" i="2"/>
  <c r="AZ95" i="2"/>
  <c r="AU96" i="2"/>
  <c r="AV97" i="2" l="1"/>
  <c r="BA96" i="2"/>
  <c r="AY96" i="2"/>
  <c r="AT97" i="2"/>
  <c r="BN96" i="2"/>
  <c r="BI97" i="2"/>
  <c r="BK97" i="2"/>
  <c r="BP96" i="2"/>
  <c r="BR96" i="2"/>
  <c r="BM97" i="2"/>
  <c r="BC96" i="2"/>
  <c r="AX97" i="2"/>
  <c r="BL97" i="2"/>
  <c r="BQ96" i="2"/>
  <c r="AW97" i="2"/>
  <c r="BB96" i="2"/>
  <c r="AZ96" i="2"/>
  <c r="AU97" i="2"/>
  <c r="BO96" i="2"/>
  <c r="BJ97" i="2"/>
  <c r="BP97" i="2" l="1"/>
  <c r="BK98" i="2"/>
  <c r="BI98" i="2"/>
  <c r="BN97" i="2"/>
  <c r="AY97" i="2"/>
  <c r="AT98" i="2"/>
  <c r="BA97" i="2"/>
  <c r="AV98" i="2"/>
  <c r="BR97" i="2"/>
  <c r="BM98" i="2"/>
  <c r="BC97" i="2"/>
  <c r="AX98" i="2"/>
  <c r="BB97" i="2"/>
  <c r="AW98" i="2"/>
  <c r="BQ97" i="2"/>
  <c r="BL98" i="2"/>
  <c r="BJ98" i="2"/>
  <c r="BO97" i="2"/>
  <c r="AZ97" i="2"/>
  <c r="AU98" i="2"/>
  <c r="AT99" i="2" l="1"/>
  <c r="AY98" i="2"/>
  <c r="BN98" i="2"/>
  <c r="BI99" i="2"/>
  <c r="BA98" i="2"/>
  <c r="AV99" i="2"/>
  <c r="BP98" i="2"/>
  <c r="BK99" i="2"/>
  <c r="BC98" i="2"/>
  <c r="AX99" i="2"/>
  <c r="BR98" i="2"/>
  <c r="BM99" i="2"/>
  <c r="BQ98" i="2"/>
  <c r="BL99" i="2"/>
  <c r="BB98" i="2"/>
  <c r="AW99" i="2"/>
  <c r="AU99" i="2"/>
  <c r="AZ98" i="2"/>
  <c r="BO98" i="2"/>
  <c r="BJ99" i="2"/>
  <c r="BA99" i="2" l="1"/>
  <c r="AV100" i="2"/>
  <c r="BP99" i="2"/>
  <c r="BK100" i="2"/>
  <c r="BN99" i="2"/>
  <c r="BI100" i="2"/>
  <c r="AY99" i="2"/>
  <c r="AT100" i="2"/>
  <c r="BR99" i="2"/>
  <c r="BM100" i="2"/>
  <c r="AX100" i="2"/>
  <c r="BC99" i="2"/>
  <c r="BB99" i="2"/>
  <c r="AW100" i="2"/>
  <c r="BL100" i="2"/>
  <c r="BQ99" i="2"/>
  <c r="BO99" i="2"/>
  <c r="BJ100" i="2"/>
  <c r="AZ99" i="2"/>
  <c r="AU100" i="2"/>
  <c r="BN100" i="2" l="1"/>
  <c r="BI101" i="2"/>
  <c r="BA100" i="2"/>
  <c r="AV101" i="2"/>
  <c r="AT101" i="2"/>
  <c r="AY100" i="2"/>
  <c r="BP100" i="2"/>
  <c r="BK101" i="2"/>
  <c r="BC100" i="2"/>
  <c r="AX101" i="2"/>
  <c r="BR100" i="2"/>
  <c r="BM101" i="2"/>
  <c r="BQ100" i="2"/>
  <c r="BL101" i="2"/>
  <c r="BB100" i="2"/>
  <c r="AW101" i="2"/>
  <c r="AZ100" i="2"/>
  <c r="AU101" i="2"/>
  <c r="BJ101" i="2"/>
  <c r="BO100" i="2"/>
  <c r="BP101" i="2" l="1"/>
  <c r="BK102" i="2"/>
  <c r="AY101" i="2"/>
  <c r="AT102" i="2"/>
  <c r="BA101" i="2"/>
  <c r="AV102" i="2"/>
  <c r="BN101" i="2"/>
  <c r="BI102" i="2"/>
  <c r="BR101" i="2"/>
  <c r="BM102" i="2"/>
  <c r="BC101" i="2"/>
  <c r="AX102" i="2"/>
  <c r="BB101" i="2"/>
  <c r="AW102" i="2"/>
  <c r="BL102" i="2"/>
  <c r="BQ101" i="2"/>
  <c r="BO101" i="2"/>
  <c r="BJ102" i="2"/>
  <c r="AU102" i="2"/>
  <c r="AZ101" i="2"/>
  <c r="BN102" i="2" l="1"/>
  <c r="BI103" i="2"/>
  <c r="BP102" i="2"/>
  <c r="BK103" i="2"/>
  <c r="AV103" i="2"/>
  <c r="BA102" i="2"/>
  <c r="AY102" i="2"/>
  <c r="AT103" i="2"/>
  <c r="BC102" i="2"/>
  <c r="AX103" i="2"/>
  <c r="BR102" i="2"/>
  <c r="BM103" i="2"/>
  <c r="BQ102" i="2"/>
  <c r="BL103" i="2"/>
  <c r="BB102" i="2"/>
  <c r="AW103" i="2"/>
  <c r="AZ102" i="2"/>
  <c r="AU103" i="2"/>
  <c r="BO102" i="2"/>
  <c r="BJ103" i="2"/>
  <c r="AY103" i="2" l="1"/>
  <c r="AT104" i="2"/>
  <c r="BA103" i="2"/>
  <c r="AV104" i="2"/>
  <c r="BP103" i="2"/>
  <c r="BK104" i="2"/>
  <c r="BN103" i="2"/>
  <c r="BI104" i="2"/>
  <c r="BM104" i="2"/>
  <c r="BR103" i="2"/>
  <c r="BC103" i="2"/>
  <c r="AX104" i="2"/>
  <c r="BB103" i="2"/>
  <c r="AW104" i="2"/>
  <c r="BQ103" i="2"/>
  <c r="BL104" i="2"/>
  <c r="BJ104" i="2"/>
  <c r="BO103" i="2"/>
  <c r="AU104" i="2"/>
  <c r="AZ103" i="2"/>
  <c r="BN104" i="2" l="1"/>
  <c r="BI105" i="2"/>
  <c r="BA104" i="2"/>
  <c r="AV105" i="2"/>
  <c r="BK105" i="2"/>
  <c r="BP104" i="2"/>
  <c r="AT105" i="2"/>
  <c r="AY104" i="2"/>
  <c r="BC104" i="2"/>
  <c r="AX105" i="2"/>
  <c r="BM105" i="2"/>
  <c r="BR104" i="2"/>
  <c r="BQ104" i="2"/>
  <c r="BL105" i="2"/>
  <c r="BB104" i="2"/>
  <c r="AW105" i="2"/>
  <c r="AZ104" i="2"/>
  <c r="AU105" i="2"/>
  <c r="BO104" i="2"/>
  <c r="BJ105" i="2"/>
  <c r="AV106" i="2" l="1"/>
  <c r="BA105" i="2"/>
  <c r="BP105" i="2"/>
  <c r="BK106" i="2"/>
  <c r="BI106" i="2"/>
  <c r="BN105" i="2"/>
  <c r="AY105" i="2"/>
  <c r="AT106" i="2"/>
  <c r="BC105" i="2"/>
  <c r="AX106" i="2"/>
  <c r="BR105" i="2"/>
  <c r="BM106" i="2"/>
  <c r="AW106" i="2"/>
  <c r="BB105" i="2"/>
  <c r="BQ105" i="2"/>
  <c r="BL106" i="2"/>
  <c r="BO105" i="2"/>
  <c r="BJ106" i="2"/>
  <c r="AZ105" i="2"/>
  <c r="AU106" i="2"/>
  <c r="BP106" i="2" l="1"/>
  <c r="BK107" i="2"/>
  <c r="AY106" i="2"/>
  <c r="AT107" i="2"/>
  <c r="BN106" i="2"/>
  <c r="BI107" i="2"/>
  <c r="BA106" i="2"/>
  <c r="AV107" i="2"/>
  <c r="BM107" i="2"/>
  <c r="BR106" i="2"/>
  <c r="AX107" i="2"/>
  <c r="BC106" i="2"/>
  <c r="BL107" i="2"/>
  <c r="BQ106" i="2"/>
  <c r="AW107" i="2"/>
  <c r="BB106" i="2"/>
  <c r="BO106" i="2"/>
  <c r="BJ107" i="2"/>
  <c r="AZ106" i="2"/>
  <c r="AU107" i="2"/>
  <c r="BA107" i="2" l="1"/>
  <c r="AV108" i="2"/>
  <c r="BN107" i="2"/>
  <c r="BI108" i="2"/>
  <c r="AY107" i="2"/>
  <c r="AT108" i="2"/>
  <c r="BK108" i="2"/>
  <c r="BP107" i="2"/>
  <c r="BC107" i="2"/>
  <c r="AX108" i="2"/>
  <c r="BR107" i="2"/>
  <c r="BM108" i="2"/>
  <c r="BB107" i="2"/>
  <c r="AW108" i="2"/>
  <c r="BQ107" i="2"/>
  <c r="BL108" i="2"/>
  <c r="AZ107" i="2"/>
  <c r="AU108" i="2"/>
  <c r="BO107" i="2"/>
  <c r="BJ108" i="2"/>
  <c r="BP108" i="2" l="1"/>
  <c r="BK109" i="2"/>
  <c r="AY108" i="2"/>
  <c r="AT109" i="2"/>
  <c r="BN108" i="2"/>
  <c r="BI109" i="2"/>
  <c r="BA108" i="2"/>
  <c r="AV109" i="2"/>
  <c r="BR108" i="2"/>
  <c r="BM109" i="2"/>
  <c r="BC108" i="2"/>
  <c r="AX109" i="2"/>
  <c r="BQ108" i="2"/>
  <c r="BL109" i="2"/>
  <c r="AW109" i="2"/>
  <c r="BB108" i="2"/>
  <c r="BO108" i="2"/>
  <c r="BJ109" i="2"/>
  <c r="AZ108" i="2"/>
  <c r="AU109" i="2"/>
  <c r="BN109" i="2" l="1"/>
  <c r="BI110" i="2"/>
  <c r="AY109" i="2"/>
  <c r="AT110" i="2"/>
  <c r="AV110" i="2"/>
  <c r="BA109" i="2"/>
  <c r="BK110" i="2"/>
  <c r="BP109" i="2"/>
  <c r="BC109" i="2"/>
  <c r="AX110" i="2"/>
  <c r="BM110" i="2"/>
  <c r="BR109" i="2"/>
  <c r="BB109" i="2"/>
  <c r="AW110" i="2"/>
  <c r="BQ109" i="2"/>
  <c r="BL110" i="2"/>
  <c r="AU110" i="2"/>
  <c r="AZ109" i="2"/>
  <c r="BJ110" i="2"/>
  <c r="BO109" i="2"/>
  <c r="BK111" i="2" l="1"/>
  <c r="BP110" i="2"/>
  <c r="AY110" i="2"/>
  <c r="AT111" i="2"/>
  <c r="BA110" i="2"/>
  <c r="AV111" i="2"/>
  <c r="BN110" i="2"/>
  <c r="BI111" i="2"/>
  <c r="BR110" i="2"/>
  <c r="BM111" i="2"/>
  <c r="AX111" i="2"/>
  <c r="BC110" i="2"/>
  <c r="BL111" i="2"/>
  <c r="BQ110" i="2"/>
  <c r="BB110" i="2"/>
  <c r="AW111" i="2"/>
  <c r="BO110" i="2"/>
  <c r="BJ111" i="2"/>
  <c r="AU111" i="2"/>
  <c r="AZ110" i="2"/>
  <c r="BN111" i="2" l="1"/>
  <c r="BI112" i="2"/>
  <c r="BA111" i="2"/>
  <c r="AV112" i="2"/>
  <c r="AY111" i="2"/>
  <c r="AT112" i="2"/>
  <c r="BP111" i="2"/>
  <c r="BK112" i="2"/>
  <c r="BC111" i="2"/>
  <c r="AX112" i="2"/>
  <c r="BR111" i="2"/>
  <c r="BM112" i="2"/>
  <c r="BB111" i="2"/>
  <c r="AW112" i="2"/>
  <c r="BQ111" i="2"/>
  <c r="BL112" i="2"/>
  <c r="AZ111" i="2"/>
  <c r="AU112" i="2"/>
  <c r="BJ112" i="2"/>
  <c r="BO111" i="2"/>
  <c r="BP112" i="2" l="1"/>
  <c r="BK113" i="2"/>
  <c r="BP113" i="2" s="1"/>
  <c r="D65" i="3" s="1"/>
  <c r="D66" i="3" s="1"/>
  <c r="D67" i="3" s="1"/>
  <c r="BN112" i="2"/>
  <c r="BI113" i="2"/>
  <c r="BN113" i="2" s="1"/>
  <c r="B65" i="3" s="1"/>
  <c r="B66" i="3" s="1"/>
  <c r="B67" i="3" s="1"/>
  <c r="AY112" i="2"/>
  <c r="AT113" i="2"/>
  <c r="AY113" i="2" s="1"/>
  <c r="B18" i="3" s="1"/>
  <c r="BA112" i="2"/>
  <c r="AV113" i="2"/>
  <c r="BA113" i="2" s="1"/>
  <c r="D18" i="3" s="1"/>
  <c r="BR112" i="2"/>
  <c r="BM113" i="2"/>
  <c r="BR113" i="2" s="1"/>
  <c r="F65" i="3" s="1"/>
  <c r="F66" i="3" s="1"/>
  <c r="F67" i="3" s="1"/>
  <c r="BC112" i="2"/>
  <c r="AX113" i="2"/>
  <c r="BC113" i="2" s="1"/>
  <c r="F18" i="3" s="1"/>
  <c r="BQ112" i="2"/>
  <c r="BL113" i="2"/>
  <c r="BQ113" i="2" s="1"/>
  <c r="E65" i="3" s="1"/>
  <c r="E66" i="3" s="1"/>
  <c r="E67" i="3" s="1"/>
  <c r="AW113" i="2"/>
  <c r="BB113" i="2" s="1"/>
  <c r="E18" i="3" s="1"/>
  <c r="BB112" i="2"/>
  <c r="AZ112" i="2"/>
  <c r="AU113" i="2"/>
  <c r="AZ113" i="2" s="1"/>
  <c r="C18" i="3" s="1"/>
  <c r="BJ113" i="2"/>
  <c r="BO113" i="2" s="1"/>
  <c r="BO112" i="2"/>
  <c r="C65" i="3" l="1"/>
  <c r="C66" i="3" s="1"/>
  <c r="C67" i="3" s="1"/>
</calcChain>
</file>

<file path=xl/sharedStrings.xml><?xml version="1.0" encoding="utf-8"?>
<sst xmlns="http://schemas.openxmlformats.org/spreadsheetml/2006/main" count="799" uniqueCount="187">
  <si>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</si>
  <si>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</si>
  <si>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</si>
  <si>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</si>
  <si>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</si>
  <si>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</si>
  <si>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</si>
  <si>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</si>
  <si>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Direcție</t>
  </si>
  <si>
    <t>Outcome</t>
  </si>
  <si>
    <t>Account Size Start ($)</t>
  </si>
  <si>
    <t>Balanța inițială pentru calcule $ și HWM (model abstract)</t>
  </si>
  <si>
    <t>M2D</t>
  </si>
  <si>
    <t>A1</t>
  </si>
  <si>
    <t>DIA</t>
  </si>
  <si>
    <t>1min</t>
  </si>
  <si>
    <t>Buy</t>
  </si>
  <si>
    <t>SL</t>
  </si>
  <si>
    <t>Risk per Trade (%)</t>
  </si>
  <si>
    <t>% din account riscat per trade (= -1R)</t>
  </si>
  <si>
    <t>EMA cross</t>
  </si>
  <si>
    <t>A2</t>
  </si>
  <si>
    <t>US30</t>
  </si>
  <si>
    <t>3min</t>
  </si>
  <si>
    <t>Sell</t>
  </si>
  <si>
    <t>TP0 only</t>
  </si>
  <si>
    <t>Risk per Trade ($)</t>
  </si>
  <si>
    <t>Auto — derivat din B4 și B5</t>
  </si>
  <si>
    <t>Order block</t>
  </si>
  <si>
    <t>A3</t>
  </si>
  <si>
    <t>SPY</t>
  </si>
  <si>
    <t>15min</t>
  </si>
  <si>
    <t>TP1</t>
  </si>
  <si>
    <t>Liquidity sweep</t>
  </si>
  <si>
    <t>B</t>
  </si>
  <si>
    <t>QQQ</t>
  </si>
  <si>
    <t>TP2</t>
  </si>
  <si>
    <t>Cont Prop Firm</t>
  </si>
  <si>
    <t>Custom</t>
  </si>
  <si>
    <t>C</t>
  </si>
  <si>
    <t>ES</t>
  </si>
  <si>
    <t>Account Prop Start ($)</t>
  </si>
  <si>
    <t>Balanța contului de prop</t>
  </si>
  <si>
    <t>D</t>
  </si>
  <si>
    <t>NQ</t>
  </si>
  <si>
    <t>Position Usage (%)</t>
  </si>
  <si>
    <t>% din cont folosit ca notional (max contracte)</t>
  </si>
  <si>
    <t>Other</t>
  </si>
  <si>
    <t>Position Size ($)</t>
  </si>
  <si>
    <t>Auto — notional efectiv pe trade</t>
  </si>
  <si>
    <t>Daily Loss Limit (%)</t>
  </si>
  <si>
    <t>Limită zilnică prop firm; depășire = cont mort</t>
  </si>
  <si>
    <t>Daily Loss Limit ($)</t>
  </si>
  <si>
    <t>Auto — derivat din B9 și B12</t>
  </si>
  <si>
    <t>Max Loss Limit (%)</t>
  </si>
  <si>
    <t>Limită totală pe cont; depășire = cont mort</t>
  </si>
  <si>
    <t>Max Loss Limit ($)</t>
  </si>
  <si>
    <t>Auto — derivat din B9 și B14</t>
  </si>
  <si>
    <t>#</t>
  </si>
  <si>
    <t>Data</t>
  </si>
  <si>
    <t>Ora RO</t>
  </si>
  <si>
    <t>Zi</t>
  </si>
  <si>
    <t>Sesiune</t>
  </si>
  <si>
    <t>Strategie</t>
  </si>
  <si>
    <t>Indicator</t>
  </si>
  <si>
    <t>SL %</t>
  </si>
  <si>
    <t>TP0 %</t>
  </si>
  <si>
    <t>TP1 %</t>
  </si>
  <si>
    <t>TP2 %</t>
  </si>
  <si>
    <t>Notes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</si>
  <si>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</si>
  <si>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</si>
  <si>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</si>
  <si>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</si>
  <si>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</si>
  <si>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</si>
  <si>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</si>
  <si>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</si>
  <si>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</si>
  <si>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</si>
  <si>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</si>
  <si>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</si>
  <si>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</si>
  <si>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</si>
  <si>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</si>
  <si>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</si>
  <si>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</si>
  <si>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</si>
  <si>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</si>
  <si>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</si>
  <si>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</si>
  <si>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</si>
  <si>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</si>
  <si>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</si>
  <si>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</si>
  <si>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</si>
  <si>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</si>
  <si>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</si>
  <si>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</si>
  <si>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</si>
  <si>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</si>
  <si>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</si>
  <si>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</si>
  <si>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</si>
  <si>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</si>
  <si>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</si>
  <si>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</si>
  <si>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</si>
  <si>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</si>
  <si>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</si>
  <si>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</si>
  <si>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</si>
  <si>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</si>
  <si>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</si>
  <si>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</si>
  <si>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</si>
  <si>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</si>
  <si>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</si>
  <si>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</si>
  <si>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</si>
  <si>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</si>
  <si>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</si>
  <si>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</si>
  <si>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</si>
  <si>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</si>
  <si>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Backtest Dashboard</t>
  </si>
  <si>
    <t>Comparație 5 strategii management — pe aceleași semnale blackbox</t>
  </si>
  <si>
    <t>Metric</t>
  </si>
  <si>
    <t>TP1 only</t>
  </si>
  <si>
    <t>TP2 only</t>
  </si>
  <si>
    <t>Hybrid + BE</t>
  </si>
  <si>
    <t>Hybrid no BE</t>
  </si>
  <si>
    <t>Cum citesc</t>
  </si>
  <si>
    <t>Trades Placed</t>
  </si>
  <si>
    <t>Câte trade-uri ai logat în total.
Cu cât N e mai mare, cu atât celelalte metrici sunt mai de încredere.
Exemplu: la N=10 Win Ratio e zgomot pur, la N=40 începe să aibă semnal, la N=100 e solid.</t>
  </si>
  <si>
    <t>Wins</t>
  </si>
  <si>
    <t>Câte trade-uri s-au închis pe plus (R &gt; 0).
Singur nu spune nimic — privește-l raportat la total (vezi Win Ratio mai jos).</t>
  </si>
  <si>
    <t>Average Win ($)</t>
  </si>
  <si>
    <t>Câștigul mediu pe trade-urile pozitive.
Comparat cu Average Loss îți spune cât de mari sunt câștigurile vs pierderile.
Exemplu: 4 wins de $50 și 2 wins de $80 — Average Win = $60.</t>
  </si>
  <si>
    <t>Average Loss ($)</t>
  </si>
  <si>
    <t>Pierderea medie pe trade-urile negative (cifra apare cu minus).
Cu Risk per Trade fix, ar trebui să fie aproape de −1R în dolari.
Dacă e mult mai mare decât Risk per Trade, ai SL-uri sărite (slippage, gap-uri).</t>
  </si>
  <si>
    <t>Best Trade ($)</t>
  </si>
  <si>
    <t>Cel mai mare câștig individual.
Dacă majoritatea profitului total vine dintr-un singur trade outlier, edge-ul e fragil — elimini acel trade și strategia devine pierzătoare.</t>
  </si>
  <si>
    <t>Worst Trade ($)</t>
  </si>
  <si>
    <t>Cea mai mare pierdere individuală.
Ar trebui să fie aproximativ egală cu −1R (Risk per Trade din Config).
Dacă e semnificativ mai mare, ai depășit risk-ul plănuit — SL ratat, slippage, gap overnight.</t>
  </si>
  <si>
    <t>Profit Factor</t>
  </si>
  <si>
    <t>Total bani câștigați împărțit la total bani pierduți (în valoare absolută).
Sub 1.0 = pierzi pe ansamblu. Peste 1.5 = solid. Peste 2.0 = câștigi de 2× cât pierzi.
Exemplu: 4 wins de $50 (= $200) + 6 losses de $30 (= $180) — PF = 200÷180 = 1.11, profitabil marginal.</t>
  </si>
  <si>
    <t>Win Ratio</t>
  </si>
  <si>
    <t>Procentul de trade-uri câștigătoare. WR = 60% înseamnă 6 wins din 10 trade-uri.
Singur NU spune dacă strategia e profitabilă — citește-l împreună cu R:R de pe rândul următor.</t>
  </si>
  <si>
    <t>Risk:Reward</t>
  </si>
  <si>
    <t>De câte ori e mai mare câștigul mediu decât pierderea medie.
R:R = 2 înseamnă: când câștigi, câștigi $2; când pierzi, pierzi $1.
Cu R:R mare poți avea Win Ratio mic și tot să faci bani.</t>
  </si>
  <si>
    <t>Expectancy (R)</t>
  </si>
  <si>
    <t>Cât bani câștigi în medie pe UN trade (în R; 1R = Risk per Trade, default $100).
+0.30R = câștigi $30 pe trade. Pe 100 trade-uri: +$3.000.
−0.10R = pierzi $10 pe trade. Pe 100 trade-uri: −$1.000.
Pragul de GO LIVE: +0.20R sau mai mult.</t>
  </si>
  <si>
    <t>Expectancy ($)</t>
  </si>
  <si>
    <t>Aceeași expectancy convertită în dolari, folosind Risk per Trade din Config.
Util ca să vezi cât câștigi în medie pe trade în bani reali, nu doar în R.</t>
  </si>
  <si>
    <t>Cumulative P&amp;L ($)</t>
  </si>
  <si>
    <t>Suma profitului și pierderii pe toate trade-urile logate.
E ce-ai avea în plus (sau minus) față de balanța de start din Config.</t>
  </si>
  <si>
    <t>HWM Balance ($)</t>
  </si>
  <si>
    <t>Highest Watermark — cea mai mare balanță atinsă vreodată în jurnal.
Punct de referință pentru calculul drawdown-ului.</t>
  </si>
  <si>
    <t>Max Drawdown ($)</t>
  </si>
  <si>
    <t>Cea mai mare cădere ($) din vârf la fundul ulterior al balanței. Măsoară durerea psihologică maximă.
Exemplu: ai urcat la $11,500, ai coborât la $9,800 — DD = $1,700, adică 17% din peak.
Un drawdown mare la backtest e foarte greu de tolerat în live cu bani reali — așteaptă-te să renunți.</t>
  </si>
  <si>
    <t>PER SESIUNE (overlay: Hybrid + BE)</t>
  </si>
  <si>
    <t>N</t>
  </si>
  <si>
    <t>WR</t>
  </si>
  <si>
    <t>Expectancy R</t>
  </si>
  <si>
    <t>Cum $</t>
  </si>
  <si>
    <t>PER STRATEGIE (overlay: Hybrid + BE)</t>
  </si>
  <si>
    <t>PER INDICATOR (overlay: Hybrid + BE)</t>
  </si>
  <si>
    <t>PER DIRECȚIE (overlay: Hybrid + BE)</t>
  </si>
  <si>
    <t>PROP FIRM COMPLIANCE</t>
  </si>
  <si>
    <t>Capitalul de start al contului de prop firm (default $50,000).
Editabil în Config B9.</t>
  </si>
  <si>
    <t>Notional efectiv pe trade = Account Prop × Position Usage %.
Default: 80% × $50,000 = $40,000. Pe DIA, ≈ 0.8 contracte din prețul curent.
Pierderea pe SL = SL% × Position Size (NU procent fix din cont).</t>
  </si>
  <si>
    <t>Cumulative P&amp;L Prop ($)</t>
  </si>
  <si>
    <t>Profitul total al contului de prop pe traseul logat.
Reflectă $ real (SL% × Position Size per trade), NU R-multiple-ul abstract de mai sus.
Adunat peste $50,000 dă balanța finală reală.</t>
  </si>
  <si>
    <t>Final Balance Prop ($)</t>
  </si>
  <si>
    <t>Balanța finală a contului de prop = $50,000 + Cumulative P&amp;L Prop.
Compar-o cu pragul de stop-out al firmei de prop: $50,000 − $3,500 = $46,500.</t>
  </si>
  <si>
    <t>Worst Daily Loss ($)</t>
  </si>
  <si>
    <t>Cea mai proastă pierdere cumulativă într-o zi calendaristică.
Dacă e mai mică decât −$2,000, ai depășit Daily Loss Limit într-o zi — cont mort.
Atenție: un singur breach = pierdere cont, indiferent dacă ai recuperat ulterior.</t>
  </si>
  <si>
    <t>Daily Limit Status</t>
  </si>
  <si>
    <t>PASS dacă nicio zi nu a depășit Daily Loss Limit ($2,000 default).
FAIL = strategia ar fi pierdut contul prin daily breach pe traseul logat.</t>
  </si>
  <si>
    <t>Max Account Drawdown ($)</t>
  </si>
  <si>
    <t>Cea mai mare cădere de la peak pe contul de prop.
Dacă &gt; $3,500 (7% din $50k), ai depășit Max Loss Limit — cont mort.</t>
  </si>
  <si>
    <t>Max Loss Status</t>
  </si>
  <si>
    <t>PASS dacă Max Account Drawdown ≤ $3,500.
FAIL = strategia ar fi pierdut contul prin drawdown cumulativ.</t>
  </si>
  <si>
    <t>Overall Prop Status</t>
  </si>
  <si>
    <t>CONFORM = strategia ar fi supraviețuit pe contul de prop pe traseul logat.
CONT PIERDUT = cel puțin o breach (daily sau max) — strategia nu e viabilă pe acest cont prop.</t>
  </si>
  <si>
    <t>TP0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</si>
</sst>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\$#,##0"/>
    <numFmt numFmtId="165" formatCode="0.0&quot;%&quot;"/>
    <numFmt numFmtId="166" formatCode="\$#,##0.00"/>
    <numFmt numFmtId="167" formatCode="0&quot;%&quot;"/>
    <numFmt numFmtId="168" formatCode="yyyy\-mm\-dd"/>
    <numFmt numFmtId="169" formatCode="0.000&quot;%&quot;"/>
    <numFmt numFmtId="170" formatCode="\+0.000;\-0.000;0.000"/>
    <numFmt numFmtId="171" formatCode="&quot;$&quot;#,##0.00"/>
    <numFmt numFmtId="172" formatCode="0.0%"/>
    <numFmt numFmtId="173" formatCode="&quot;$&quot;#,##0"/>
  </numFmts>
  <fonts count="8" x14ac:knownFonts="1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i/>
      <sz val="10"/>
      <color rgb="FF595959"/>
      <name val="Calibri"/>
    </font>
    <font>
      <b/>
      <sz val="11"/>
      <name val="Calibri"/>
    </font>
    <font>
      <sz val="10"/>
      <color rgb="FF595959"/>
      <name val="Calibri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167" fontId="0" fillId="3" borderId="1" xfId="0" applyNumberFormat="1" applyFill="1" applyBorder="1"/>
    <xf numFmtId="164" fontId="0" fillId="4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168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9" fontId="0" fillId="3" borderId="0" xfId="0" applyNumberFormat="1" applyFill="1"/>
    <xf numFmtId="170" fontId="0" fillId="4" borderId="0" xfId="0" applyNumberFormat="1" applyFill="1"/>
    <xf numFmtId="171" fontId="0" fillId="4" borderId="0" xfId="0" applyNumberFormat="1" applyFill="1"/>
    <xf numFmtId="0" fontId="0" fillId="5" borderId="0" xfId="0" applyFill="1"/>
    <xf numFmtId="171" fontId="0" fillId="5" borderId="0" xfId="0" applyNumberFormat="1" applyFill="1"/>
    <xf numFmtId="0" fontId="5" fillId="0" borderId="1" xfId="0" applyFont="1" applyBorder="1" applyAlignment="1">
      <alignment horizontal="left" vertical="center"/>
    </xf>
    <xf numFmtId="1" fontId="0" fillId="4" borderId="1" xfId="0" applyNumberForma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171" fontId="0" fillId="4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172" fontId="0" fillId="4" borderId="1" xfId="0" applyNumberFormat="1" applyFill="1" applyBorder="1" applyAlignment="1">
      <alignment horizontal="right" vertical="center"/>
    </xf>
    <xf numFmtId="170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0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173" fontId="0" fillId="4" borderId="1" xfId="0" applyNumberForma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center" vertical="center"/>
    </xf>
    <xf numFmtId="20" fontId="0" fillId="3" borderId="0" xfId="0" applyNumberFormat="1" applyFill="1"/>
    <xf numFmtId="168" fontId="7" fillId="3" borderId="0" xfId="0" applyNumberFormat="1" applyFont="1" applyFill="1"/>
    <xf numFmtId="0" fontId="1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9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5 strategii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Trades!$Z$1</c:f>
              <c:strCache>
                <c:ptCount val="1"/>
                <c:pt idx="0">
                  <c:v>Bal_tp0only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Trades!$Z$2:$Z$522</c:f>
              <c:numCache>
                <c:formatCode>"$"#,##0.00</c:formatCode>
                <c:ptCount val="521"/>
                <c:pt idx="0">
                  <c:v>10040</c:v>
                </c:pt>
                <c:pt idx="1">
                  <c:v>10086.666666666666</c:v>
                </c:pt>
                <c:pt idx="2">
                  <c:v>10133.725490196079</c:v>
                </c:pt>
                <c:pt idx="3">
                  <c:v>10188.011204481792</c:v>
                </c:pt>
                <c:pt idx="4">
                  <c:v>10235.070028011205</c:v>
                </c:pt>
                <c:pt idx="5">
                  <c:v>10281.223874165051</c:v>
                </c:pt>
                <c:pt idx="6">
                  <c:v>10181.223874165051</c:v>
                </c:pt>
                <c:pt idx="7">
                  <c:v>10081.223874165051</c:v>
                </c:pt>
                <c:pt idx="8">
                  <c:v>10122.890540831717</c:v>
                </c:pt>
                <c:pt idx="9">
                  <c:v>10022.890540831717</c:v>
                </c:pt>
                <c:pt idx="10">
                  <c:v>10064.557207498385</c:v>
                </c:pt>
                <c:pt idx="11">
                  <c:v>10114.557207498385</c:v>
                </c:pt>
                <c:pt idx="12">
                  <c:v>10014.557207498385</c:v>
                </c:pt>
                <c:pt idx="13">
                  <c:v>9914.5572074983847</c:v>
                </c:pt>
                <c:pt idx="14">
                  <c:v>9956.2238741650508</c:v>
                </c:pt>
                <c:pt idx="15">
                  <c:v>10000.668318609494</c:v>
                </c:pt>
                <c:pt idx="16">
                  <c:v>10050.668318609494</c:v>
                </c:pt>
                <c:pt idx="17">
                  <c:v>10088.168318609494</c:v>
                </c:pt>
                <c:pt idx="18">
                  <c:v>10125.668318609494</c:v>
                </c:pt>
                <c:pt idx="19">
                  <c:v>10025.668318609494</c:v>
                </c:pt>
                <c:pt idx="20">
                  <c:v>10071.12286406404</c:v>
                </c:pt>
                <c:pt idx="21">
                  <c:v>10121.12286406404</c:v>
                </c:pt>
                <c:pt idx="22">
                  <c:v>10021.12286406404</c:v>
                </c:pt>
                <c:pt idx="23">
                  <c:v>10065.567308508485</c:v>
                </c:pt>
                <c:pt idx="24">
                  <c:v>10107.233975175151</c:v>
                </c:pt>
                <c:pt idx="25">
                  <c:v>10007.233975175151</c:v>
                </c:pt>
                <c:pt idx="26">
                  <c:v>10057.233975175151</c:v>
                </c:pt>
                <c:pt idx="27">
                  <c:v>10103.900641841818</c:v>
                </c:pt>
                <c:pt idx="28">
                  <c:v>10003.900641841818</c:v>
                </c:pt>
                <c:pt idx="29">
                  <c:v>10050.567308508485</c:v>
                </c:pt>
                <c:pt idx="30">
                  <c:v>9950.5673085084854</c:v>
                </c:pt>
                <c:pt idx="31">
                  <c:v>9993.4244513656286</c:v>
                </c:pt>
                <c:pt idx="32">
                  <c:v>9893.4244513656286</c:v>
                </c:pt>
                <c:pt idx="33">
                  <c:v>9946.9958799370561</c:v>
                </c:pt>
                <c:pt idx="34">
                  <c:v>9991.4403243815013</c:v>
                </c:pt>
                <c:pt idx="35">
                  <c:v>10024.773657714833</c:v>
                </c:pt>
                <c:pt idx="36">
                  <c:v>10078.619811560988</c:v>
                </c:pt>
                <c:pt idx="37">
                  <c:v>10111.953144894322</c:v>
                </c:pt>
                <c:pt idx="38">
                  <c:v>10140.524573465749</c:v>
                </c:pt>
                <c:pt idx="39">
                  <c:v>10040.524573465749</c:v>
                </c:pt>
                <c:pt idx="40">
                  <c:v>10088.143621084797</c:v>
                </c:pt>
                <c:pt idx="41">
                  <c:v>10132.588065529242</c:v>
                </c:pt>
                <c:pt idx="42">
                  <c:v>10178.042610983788</c:v>
                </c:pt>
                <c:pt idx="43">
                  <c:v>10224.196457137634</c:v>
                </c:pt>
                <c:pt idx="44">
                  <c:v>10124.196457137634</c:v>
                </c:pt>
                <c:pt idx="45">
                  <c:v>10170.8631238043</c:v>
                </c:pt>
                <c:pt idx="46">
                  <c:v>10208.3631238043</c:v>
                </c:pt>
                <c:pt idx="47">
                  <c:v>10255.029790470968</c:v>
                </c:pt>
                <c:pt idx="48">
                  <c:v>10155.029790470968</c:v>
                </c:pt>
                <c:pt idx="49">
                  <c:v>10199.474234915411</c:v>
                </c:pt>
                <c:pt idx="50">
                  <c:v>10099.474234915411</c:v>
                </c:pt>
                <c:pt idx="51">
                  <c:v>10144.928780369957</c:v>
                </c:pt>
                <c:pt idx="52">
                  <c:v>10044.928780369957</c:v>
                </c:pt>
                <c:pt idx="53">
                  <c:v>10084.928780369957</c:v>
                </c:pt>
                <c:pt idx="54">
                  <c:v>10130.383325824503</c:v>
                </c:pt>
                <c:pt idx="55">
                  <c:v>10030.383325824503</c:v>
                </c:pt>
                <c:pt idx="56">
                  <c:v>10072.049992491169</c:v>
                </c:pt>
                <c:pt idx="57">
                  <c:v>10126.216659157835</c:v>
                </c:pt>
                <c:pt idx="58">
                  <c:v>10154.788087729265</c:v>
                </c:pt>
                <c:pt idx="59">
                  <c:v>10054.788087729265</c:v>
                </c:pt>
                <c:pt idx="60">
                  <c:v>10101.846911258675</c:v>
                </c:pt>
                <c:pt idx="61">
                  <c:v>10146.291355703121</c:v>
                </c:pt>
                <c:pt idx="62">
                  <c:v>10046.291355703121</c:v>
                </c:pt>
                <c:pt idx="63">
                  <c:v>9946.2913557031206</c:v>
                </c:pt>
                <c:pt idx="64">
                  <c:v>9986.2913557031206</c:v>
                </c:pt>
                <c:pt idx="65">
                  <c:v>9886.2913557031206</c:v>
                </c:pt>
                <c:pt idx="66">
                  <c:v>9786.2913557031206</c:v>
                </c:pt>
                <c:pt idx="67">
                  <c:v>9686.2913557031206</c:v>
                </c:pt>
                <c:pt idx="68">
                  <c:v>9726.2913557031206</c:v>
                </c:pt>
                <c:pt idx="69">
                  <c:v>9779.232532173708</c:v>
                </c:pt>
                <c:pt idx="70">
                  <c:v>9679.232532173708</c:v>
                </c:pt>
                <c:pt idx="71">
                  <c:v>9720.8991988403759</c:v>
                </c:pt>
                <c:pt idx="72">
                  <c:v>9766.3537442949219</c:v>
                </c:pt>
                <c:pt idx="73">
                  <c:v>9666.35374429492</c:v>
                </c:pt>
                <c:pt idx="74">
                  <c:v>9566.35374429492</c:v>
                </c:pt>
                <c:pt idx="75">
                  <c:v>9466.35374429492</c:v>
                </c:pt>
                <c:pt idx="76">
                  <c:v>9366.35374429492</c:v>
                </c:pt>
                <c:pt idx="77">
                  <c:v>9423.4966014377787</c:v>
                </c:pt>
                <c:pt idx="78">
                  <c:v>9460.9966014377787</c:v>
                </c:pt>
                <c:pt idx="79">
                  <c:v>9500.9966014377787</c:v>
                </c:pt>
                <c:pt idx="80">
                  <c:v>9547.1504475916245</c:v>
                </c:pt>
                <c:pt idx="81">
                  <c:v>9592.6049930461704</c:v>
                </c:pt>
                <c:pt idx="82">
                  <c:v>9492.6049930461704</c:v>
                </c:pt>
                <c:pt idx="83">
                  <c:v>9548.1605486017252</c:v>
                </c:pt>
                <c:pt idx="84">
                  <c:v>9589.8272152683912</c:v>
                </c:pt>
                <c:pt idx="85">
                  <c:v>9639.8272152683912</c:v>
                </c:pt>
                <c:pt idx="86">
                  <c:v>9692.2081676493435</c:v>
                </c:pt>
                <c:pt idx="87">
                  <c:v>9744.3820806928234</c:v>
                </c:pt>
                <c:pt idx="88">
                  <c:v>9772.9535092642509</c:v>
                </c:pt>
                <c:pt idx="89">
                  <c:v>9822.9535092642509</c:v>
                </c:pt>
                <c:pt idx="90">
                  <c:v>9722.9535092642509</c:v>
                </c:pt>
                <c:pt idx="91">
                  <c:v>9622.9535092642509</c:v>
                </c:pt>
                <c:pt idx="92">
                  <c:v>9522.9535092642509</c:v>
                </c:pt>
                <c:pt idx="93">
                  <c:v>9422.9535092642509</c:v>
                </c:pt>
                <c:pt idx="94">
                  <c:v>9474.6776471952853</c:v>
                </c:pt>
                <c:pt idx="95">
                  <c:v>9374.6776471952853</c:v>
                </c:pt>
                <c:pt idx="96">
                  <c:v>9412.1776471952853</c:v>
                </c:pt>
                <c:pt idx="97">
                  <c:v>9462.1776471952853</c:v>
                </c:pt>
                <c:pt idx="98">
                  <c:v>9502.1776471952853</c:v>
                </c:pt>
                <c:pt idx="99">
                  <c:v>9402.1776471952853</c:v>
                </c:pt>
                <c:pt idx="100">
                  <c:v>9302.1776471952853</c:v>
                </c:pt>
                <c:pt idx="101">
                  <c:v>9202.1776471952853</c:v>
                </c:pt>
                <c:pt idx="102">
                  <c:v>9254.0294990471375</c:v>
                </c:pt>
                <c:pt idx="103">
                  <c:v>9154.0294990471375</c:v>
                </c:pt>
                <c:pt idx="104">
                  <c:v>9204.0294990471375</c:v>
                </c:pt>
                <c:pt idx="105">
                  <c:v>9244.0294990471375</c:v>
                </c:pt>
                <c:pt idx="106">
                  <c:v>9289.4840445016835</c:v>
                </c:pt>
                <c:pt idx="107">
                  <c:v>9189.4840445016835</c:v>
                </c:pt>
                <c:pt idx="108">
                  <c:v>9244.0294990471375</c:v>
                </c:pt>
                <c:pt idx="109">
                  <c:v>9284.0294990471375</c:v>
                </c:pt>
                <c:pt idx="110">
                  <c:v>9330.6961657138036</c:v>
                </c:pt>
                <c:pt idx="111">
                  <c:v>9368.1961657138036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34-4BC3-B046-152E76EE2026}"/>
            </c:ext>
          </c:extLst>
        </c:ser>
        <c:ser>
          <c:idx val="1"/>
          <c:order val="1"/>
          <c:tx>
            <c:strRef>
              <c:f>Trades!$AA$1</c:f>
              <c:strCache>
                <c:ptCount val="1"/>
                <c:pt idx="0">
                  <c:v>Bal_tp1only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Trades!$AA$2:$AA$522</c:f>
              <c:numCache>
                <c:formatCode>"$"#,##0.00</c:formatCode>
                <c:ptCount val="521"/>
                <c:pt idx="0">
                  <c:v>10070</c:v>
                </c:pt>
                <c:pt idx="1">
                  <c:v>10150</c:v>
                </c:pt>
                <c:pt idx="2">
                  <c:v>10232.35294117647</c:v>
                </c:pt>
                <c:pt idx="3">
                  <c:v>10132.35294117647</c:v>
                </c:pt>
                <c:pt idx="4">
                  <c:v>10214.705882352941</c:v>
                </c:pt>
                <c:pt idx="5">
                  <c:v>10114.705882352941</c:v>
                </c:pt>
                <c:pt idx="6">
                  <c:v>10014.705882352941</c:v>
                </c:pt>
                <c:pt idx="7">
                  <c:v>9914.7058823529405</c:v>
                </c:pt>
                <c:pt idx="8">
                  <c:v>9814.7058823529405</c:v>
                </c:pt>
                <c:pt idx="9">
                  <c:v>9714.7058823529405</c:v>
                </c:pt>
                <c:pt idx="10">
                  <c:v>9789.7058823529405</c:v>
                </c:pt>
                <c:pt idx="11">
                  <c:v>9864.7058823529405</c:v>
                </c:pt>
                <c:pt idx="12">
                  <c:v>9764.7058823529405</c:v>
                </c:pt>
                <c:pt idx="13">
                  <c:v>9664.7058823529405</c:v>
                </c:pt>
                <c:pt idx="14">
                  <c:v>9564.7058823529405</c:v>
                </c:pt>
                <c:pt idx="15">
                  <c:v>9631.3725490196084</c:v>
                </c:pt>
                <c:pt idx="16">
                  <c:v>9531.3725490196084</c:v>
                </c:pt>
                <c:pt idx="17">
                  <c:v>9431.3725490196084</c:v>
                </c:pt>
                <c:pt idx="18">
                  <c:v>9493.8725490196084</c:v>
                </c:pt>
                <c:pt idx="19">
                  <c:v>9393.8725490196084</c:v>
                </c:pt>
                <c:pt idx="20">
                  <c:v>9466.5998217468805</c:v>
                </c:pt>
                <c:pt idx="21">
                  <c:v>9547.8498217468805</c:v>
                </c:pt>
                <c:pt idx="22">
                  <c:v>9447.8498217468805</c:v>
                </c:pt>
                <c:pt idx="23">
                  <c:v>9514.5164884135465</c:v>
                </c:pt>
                <c:pt idx="24">
                  <c:v>9414.5164884135465</c:v>
                </c:pt>
                <c:pt idx="25">
                  <c:v>9314.5164884135465</c:v>
                </c:pt>
                <c:pt idx="26">
                  <c:v>9397.8498217468805</c:v>
                </c:pt>
                <c:pt idx="27">
                  <c:v>9477.8498217468805</c:v>
                </c:pt>
                <c:pt idx="28">
                  <c:v>9377.8498217468805</c:v>
                </c:pt>
                <c:pt idx="29">
                  <c:v>9457.8498217468805</c:v>
                </c:pt>
                <c:pt idx="30">
                  <c:v>9357.8498217468805</c:v>
                </c:pt>
                <c:pt idx="31">
                  <c:v>9436.4212503183098</c:v>
                </c:pt>
                <c:pt idx="32">
                  <c:v>9336.4212503183098</c:v>
                </c:pt>
                <c:pt idx="33">
                  <c:v>9425.7069646040236</c:v>
                </c:pt>
                <c:pt idx="34">
                  <c:v>9492.3736312706897</c:v>
                </c:pt>
                <c:pt idx="35">
                  <c:v>9559.0402979373575</c:v>
                </c:pt>
                <c:pt idx="36">
                  <c:v>9647.5018363988947</c:v>
                </c:pt>
                <c:pt idx="37">
                  <c:v>9697.5018363988947</c:v>
                </c:pt>
                <c:pt idx="38">
                  <c:v>9754.6446935417516</c:v>
                </c:pt>
                <c:pt idx="39">
                  <c:v>9654.6446935417516</c:v>
                </c:pt>
                <c:pt idx="40">
                  <c:v>9735.5970744941333</c:v>
                </c:pt>
                <c:pt idx="41">
                  <c:v>9802.2637411607993</c:v>
                </c:pt>
                <c:pt idx="42">
                  <c:v>9874.9910138880732</c:v>
                </c:pt>
                <c:pt idx="43">
                  <c:v>9951.9140908111494</c:v>
                </c:pt>
                <c:pt idx="44">
                  <c:v>9851.9140908111494</c:v>
                </c:pt>
                <c:pt idx="45">
                  <c:v>9931.9140908111494</c:v>
                </c:pt>
                <c:pt idx="46">
                  <c:v>9994.4140908111494</c:v>
                </c:pt>
                <c:pt idx="47">
                  <c:v>10074.414090811149</c:v>
                </c:pt>
                <c:pt idx="48">
                  <c:v>9974.4140908111494</c:v>
                </c:pt>
                <c:pt idx="49">
                  <c:v>10041.080757477815</c:v>
                </c:pt>
                <c:pt idx="50">
                  <c:v>9941.0807574778155</c:v>
                </c:pt>
                <c:pt idx="51">
                  <c:v>10013.808030205089</c:v>
                </c:pt>
                <c:pt idx="52">
                  <c:v>9913.8080302050894</c:v>
                </c:pt>
                <c:pt idx="53">
                  <c:v>9983.8080302050894</c:v>
                </c:pt>
                <c:pt idx="54">
                  <c:v>10056.535302932361</c:v>
                </c:pt>
                <c:pt idx="55">
                  <c:v>9956.5353029323614</c:v>
                </c:pt>
                <c:pt idx="56">
                  <c:v>10031.535302932361</c:v>
                </c:pt>
                <c:pt idx="57">
                  <c:v>10119.035302932361</c:v>
                </c:pt>
                <c:pt idx="58">
                  <c:v>10176.178160075218</c:v>
                </c:pt>
                <c:pt idx="59">
                  <c:v>10076.178160075218</c:v>
                </c:pt>
                <c:pt idx="60">
                  <c:v>10158.531101251689</c:v>
                </c:pt>
                <c:pt idx="61">
                  <c:v>10225.197767918356</c:v>
                </c:pt>
                <c:pt idx="62">
                  <c:v>10125.197767918356</c:v>
                </c:pt>
                <c:pt idx="63">
                  <c:v>10025.197767918356</c:v>
                </c:pt>
                <c:pt idx="64">
                  <c:v>9925.1977679183565</c:v>
                </c:pt>
                <c:pt idx="65">
                  <c:v>9825.1977679183565</c:v>
                </c:pt>
                <c:pt idx="66">
                  <c:v>9725.1977679183565</c:v>
                </c:pt>
                <c:pt idx="67">
                  <c:v>9625.1977679183565</c:v>
                </c:pt>
                <c:pt idx="68">
                  <c:v>9695.1977679183565</c:v>
                </c:pt>
                <c:pt idx="69">
                  <c:v>9595.1977679183565</c:v>
                </c:pt>
                <c:pt idx="70">
                  <c:v>9495.1977679183565</c:v>
                </c:pt>
                <c:pt idx="71">
                  <c:v>9570.1977679183565</c:v>
                </c:pt>
                <c:pt idx="72">
                  <c:v>9642.9250406456285</c:v>
                </c:pt>
                <c:pt idx="73">
                  <c:v>9542.9250406456285</c:v>
                </c:pt>
                <c:pt idx="74">
                  <c:v>9442.9250406456285</c:v>
                </c:pt>
                <c:pt idx="75">
                  <c:v>9342.9250406456285</c:v>
                </c:pt>
                <c:pt idx="76">
                  <c:v>9242.9250406456285</c:v>
                </c:pt>
                <c:pt idx="77">
                  <c:v>9321.4964692170579</c:v>
                </c:pt>
                <c:pt idx="78">
                  <c:v>9383.9964692170579</c:v>
                </c:pt>
                <c:pt idx="79">
                  <c:v>9443.9964692170579</c:v>
                </c:pt>
                <c:pt idx="80">
                  <c:v>9343.9964692170579</c:v>
                </c:pt>
                <c:pt idx="81">
                  <c:v>9416.72374194433</c:v>
                </c:pt>
                <c:pt idx="82">
                  <c:v>9316.72374194433</c:v>
                </c:pt>
                <c:pt idx="83">
                  <c:v>9216.72374194433</c:v>
                </c:pt>
                <c:pt idx="84">
                  <c:v>9291.72374194433</c:v>
                </c:pt>
                <c:pt idx="85">
                  <c:v>9372.97374194433</c:v>
                </c:pt>
                <c:pt idx="86">
                  <c:v>9272.97374194433</c:v>
                </c:pt>
                <c:pt idx="87">
                  <c:v>9359.93026368346</c:v>
                </c:pt>
                <c:pt idx="88">
                  <c:v>9417.0731208263169</c:v>
                </c:pt>
                <c:pt idx="89">
                  <c:v>9500.4064541596508</c:v>
                </c:pt>
                <c:pt idx="90">
                  <c:v>9400.4064541596508</c:v>
                </c:pt>
                <c:pt idx="91">
                  <c:v>9300.4064541596508</c:v>
                </c:pt>
                <c:pt idx="92">
                  <c:v>9200.4064541596508</c:v>
                </c:pt>
                <c:pt idx="93">
                  <c:v>9100.4064541596508</c:v>
                </c:pt>
                <c:pt idx="94">
                  <c:v>9190.0616265734443</c:v>
                </c:pt>
                <c:pt idx="95">
                  <c:v>9090.0616265734443</c:v>
                </c:pt>
                <c:pt idx="96">
                  <c:v>9152.5616265734443</c:v>
                </c:pt>
                <c:pt idx="97">
                  <c:v>9231.1330551448718</c:v>
                </c:pt>
                <c:pt idx="98">
                  <c:v>9131.1330551448718</c:v>
                </c:pt>
                <c:pt idx="99">
                  <c:v>9031.1330551448718</c:v>
                </c:pt>
                <c:pt idx="100">
                  <c:v>8931.1330551448737</c:v>
                </c:pt>
                <c:pt idx="101">
                  <c:v>8831.1330551448737</c:v>
                </c:pt>
                <c:pt idx="102">
                  <c:v>8920.0219440337623</c:v>
                </c:pt>
                <c:pt idx="103">
                  <c:v>8820.0219440337623</c:v>
                </c:pt>
                <c:pt idx="104">
                  <c:v>8901.2719440337623</c:v>
                </c:pt>
                <c:pt idx="105">
                  <c:v>8971.2719440337623</c:v>
                </c:pt>
                <c:pt idx="106">
                  <c:v>9043.9992167610344</c:v>
                </c:pt>
                <c:pt idx="107">
                  <c:v>8943.9992167610344</c:v>
                </c:pt>
                <c:pt idx="108">
                  <c:v>8843.9992167610344</c:v>
                </c:pt>
                <c:pt idx="109">
                  <c:v>8913.9992167610344</c:v>
                </c:pt>
                <c:pt idx="110">
                  <c:v>8813.9992167610344</c:v>
                </c:pt>
                <c:pt idx="111">
                  <c:v>8876.4992167610344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F34-4BC3-B046-152E76EE2026}"/>
            </c:ext>
          </c:extLst>
        </c:ser>
        <c:ser>
          <c:idx val="2"/>
          <c:order val="2"/>
          <c:tx>
            <c:strRef>
              <c:f>Trades!$AB$1</c:f>
              <c:strCache>
                <c:ptCount val="1"/>
                <c:pt idx="0">
                  <c:v>Bal_tp2only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Trades!$AB$2:$AB$522</c:f>
              <c:numCache>
                <c:formatCode>"$"#,##0.00</c:formatCode>
                <c:ptCount val="521"/>
                <c:pt idx="0">
                  <c:v>10100</c:v>
                </c:pt>
                <c:pt idx="1">
                  <c:v>10200</c:v>
                </c:pt>
                <c:pt idx="2">
                  <c:v>10300</c:v>
                </c:pt>
                <c:pt idx="3">
                  <c:v>10200</c:v>
                </c:pt>
                <c:pt idx="4">
                  <c:v>10300</c:v>
                </c:pt>
                <c:pt idx="5">
                  <c:v>10200</c:v>
                </c:pt>
                <c:pt idx="6">
                  <c:v>10100</c:v>
                </c:pt>
                <c:pt idx="7">
                  <c:v>10000</c:v>
                </c:pt>
                <c:pt idx="8">
                  <c:v>9900</c:v>
                </c:pt>
                <c:pt idx="9">
                  <c:v>9800</c:v>
                </c:pt>
                <c:pt idx="10">
                  <c:v>9900</c:v>
                </c:pt>
                <c:pt idx="11">
                  <c:v>9800</c:v>
                </c:pt>
                <c:pt idx="12">
                  <c:v>9700</c:v>
                </c:pt>
                <c:pt idx="13">
                  <c:v>9600</c:v>
                </c:pt>
                <c:pt idx="14">
                  <c:v>9500</c:v>
                </c:pt>
                <c:pt idx="15">
                  <c:v>9600</c:v>
                </c:pt>
                <c:pt idx="16">
                  <c:v>9500</c:v>
                </c:pt>
                <c:pt idx="17">
                  <c:v>9400</c:v>
                </c:pt>
                <c:pt idx="18">
                  <c:v>9500</c:v>
                </c:pt>
                <c:pt idx="19">
                  <c:v>9400</c:v>
                </c:pt>
                <c:pt idx="20">
                  <c:v>9500</c:v>
                </c:pt>
                <c:pt idx="21">
                  <c:v>9400</c:v>
                </c:pt>
                <c:pt idx="22">
                  <c:v>9300</c:v>
                </c:pt>
                <c:pt idx="23">
                  <c:v>9200</c:v>
                </c:pt>
                <c:pt idx="24">
                  <c:v>9100</c:v>
                </c:pt>
                <c:pt idx="25">
                  <c:v>9000</c:v>
                </c:pt>
                <c:pt idx="26">
                  <c:v>9100</c:v>
                </c:pt>
                <c:pt idx="27">
                  <c:v>9000</c:v>
                </c:pt>
                <c:pt idx="28">
                  <c:v>8900</c:v>
                </c:pt>
                <c:pt idx="29">
                  <c:v>8800</c:v>
                </c:pt>
                <c:pt idx="30">
                  <c:v>8700</c:v>
                </c:pt>
                <c:pt idx="31">
                  <c:v>8800</c:v>
                </c:pt>
                <c:pt idx="32">
                  <c:v>8700</c:v>
                </c:pt>
                <c:pt idx="33">
                  <c:v>8800</c:v>
                </c:pt>
                <c:pt idx="34">
                  <c:v>8900</c:v>
                </c:pt>
                <c:pt idx="35">
                  <c:v>9000</c:v>
                </c:pt>
                <c:pt idx="36">
                  <c:v>9100</c:v>
                </c:pt>
                <c:pt idx="37">
                  <c:v>9200</c:v>
                </c:pt>
                <c:pt idx="38">
                  <c:v>9300</c:v>
                </c:pt>
                <c:pt idx="39">
                  <c:v>9200</c:v>
                </c:pt>
                <c:pt idx="40">
                  <c:v>9300</c:v>
                </c:pt>
                <c:pt idx="41">
                  <c:v>9200</c:v>
                </c:pt>
                <c:pt idx="42">
                  <c:v>9300</c:v>
                </c:pt>
                <c:pt idx="43">
                  <c:v>9200</c:v>
                </c:pt>
                <c:pt idx="44">
                  <c:v>9100</c:v>
                </c:pt>
                <c:pt idx="45">
                  <c:v>9000</c:v>
                </c:pt>
                <c:pt idx="46">
                  <c:v>9100</c:v>
                </c:pt>
                <c:pt idx="47">
                  <c:v>9200</c:v>
                </c:pt>
                <c:pt idx="48">
                  <c:v>9100</c:v>
                </c:pt>
                <c:pt idx="49">
                  <c:v>9200</c:v>
                </c:pt>
                <c:pt idx="50">
                  <c:v>9100</c:v>
                </c:pt>
                <c:pt idx="51">
                  <c:v>9200</c:v>
                </c:pt>
                <c:pt idx="52">
                  <c:v>9100</c:v>
                </c:pt>
                <c:pt idx="53">
                  <c:v>9200</c:v>
                </c:pt>
                <c:pt idx="54">
                  <c:v>9300</c:v>
                </c:pt>
                <c:pt idx="55">
                  <c:v>9200</c:v>
                </c:pt>
                <c:pt idx="56">
                  <c:v>9100</c:v>
                </c:pt>
                <c:pt idx="57">
                  <c:v>9200</c:v>
                </c:pt>
                <c:pt idx="58">
                  <c:v>9300</c:v>
                </c:pt>
                <c:pt idx="59">
                  <c:v>9200</c:v>
                </c:pt>
                <c:pt idx="60">
                  <c:v>9300</c:v>
                </c:pt>
                <c:pt idx="61">
                  <c:v>9400</c:v>
                </c:pt>
                <c:pt idx="62">
                  <c:v>9300</c:v>
                </c:pt>
                <c:pt idx="63">
                  <c:v>9200</c:v>
                </c:pt>
                <c:pt idx="64">
                  <c:v>9100</c:v>
                </c:pt>
                <c:pt idx="65">
                  <c:v>9000</c:v>
                </c:pt>
                <c:pt idx="66">
                  <c:v>8900</c:v>
                </c:pt>
                <c:pt idx="67">
                  <c:v>8800</c:v>
                </c:pt>
                <c:pt idx="68">
                  <c:v>8900</c:v>
                </c:pt>
                <c:pt idx="69">
                  <c:v>8800</c:v>
                </c:pt>
                <c:pt idx="70">
                  <c:v>8700</c:v>
                </c:pt>
                <c:pt idx="71">
                  <c:v>8800</c:v>
                </c:pt>
                <c:pt idx="72">
                  <c:v>8900</c:v>
                </c:pt>
                <c:pt idx="73">
                  <c:v>8800</c:v>
                </c:pt>
                <c:pt idx="74">
                  <c:v>8700</c:v>
                </c:pt>
                <c:pt idx="75">
                  <c:v>8600</c:v>
                </c:pt>
                <c:pt idx="76">
                  <c:v>8500</c:v>
                </c:pt>
                <c:pt idx="77">
                  <c:v>8600</c:v>
                </c:pt>
                <c:pt idx="78">
                  <c:v>8700</c:v>
                </c:pt>
                <c:pt idx="79">
                  <c:v>8600</c:v>
                </c:pt>
                <c:pt idx="80">
                  <c:v>8500</c:v>
                </c:pt>
                <c:pt idx="81">
                  <c:v>8600</c:v>
                </c:pt>
                <c:pt idx="82">
                  <c:v>8500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8500</c:v>
                </c:pt>
                <c:pt idx="87">
                  <c:v>8600</c:v>
                </c:pt>
                <c:pt idx="88">
                  <c:v>8700</c:v>
                </c:pt>
                <c:pt idx="89">
                  <c:v>8800</c:v>
                </c:pt>
                <c:pt idx="90">
                  <c:v>8700</c:v>
                </c:pt>
                <c:pt idx="91">
                  <c:v>8600</c:v>
                </c:pt>
                <c:pt idx="92">
                  <c:v>8500</c:v>
                </c:pt>
                <c:pt idx="93">
                  <c:v>8400</c:v>
                </c:pt>
                <c:pt idx="94">
                  <c:v>8500</c:v>
                </c:pt>
                <c:pt idx="95">
                  <c:v>8400</c:v>
                </c:pt>
                <c:pt idx="96">
                  <c:v>8300</c:v>
                </c:pt>
                <c:pt idx="97">
                  <c:v>8400</c:v>
                </c:pt>
                <c:pt idx="98">
                  <c:v>8300</c:v>
                </c:pt>
                <c:pt idx="99">
                  <c:v>8200</c:v>
                </c:pt>
                <c:pt idx="100">
                  <c:v>8100</c:v>
                </c:pt>
                <c:pt idx="101">
                  <c:v>8000</c:v>
                </c:pt>
                <c:pt idx="102">
                  <c:v>8100</c:v>
                </c:pt>
                <c:pt idx="103">
                  <c:v>8000</c:v>
                </c:pt>
                <c:pt idx="104">
                  <c:v>8100</c:v>
                </c:pt>
                <c:pt idx="105">
                  <c:v>8000</c:v>
                </c:pt>
                <c:pt idx="106">
                  <c:v>8100</c:v>
                </c:pt>
                <c:pt idx="107">
                  <c:v>8000</c:v>
                </c:pt>
                <c:pt idx="108">
                  <c:v>7900</c:v>
                </c:pt>
                <c:pt idx="109">
                  <c:v>8000</c:v>
                </c:pt>
                <c:pt idx="110">
                  <c:v>7900</c:v>
                </c:pt>
                <c:pt idx="111">
                  <c:v>8000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F34-4BC3-B046-152E76EE2026}"/>
            </c:ext>
          </c:extLst>
        </c:ser>
        <c:ser>
          <c:idx val="3"/>
          <c:order val="3"/>
          <c:tx>
            <c:strRef>
              <c:f>Trades!$AC$1</c:f>
              <c:strCache>
                <c:ptCount val="1"/>
                <c:pt idx="0">
                  <c:v>Bal_hybrid_be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Trades!$AC$2:$AC$522</c:f>
              <c:numCache>
                <c:formatCode>"$"#,##0.00</c:formatCode>
                <c:ptCount val="521"/>
                <c:pt idx="0">
                  <c:v>10055</c:v>
                </c:pt>
                <c:pt idx="1">
                  <c:v>10118.333333333334</c:v>
                </c:pt>
                <c:pt idx="2">
                  <c:v>10183.039215686274</c:v>
                </c:pt>
                <c:pt idx="3">
                  <c:v>10210.182072829131</c:v>
                </c:pt>
                <c:pt idx="4">
                  <c:v>10274.887955182074</c:v>
                </c:pt>
                <c:pt idx="5">
                  <c:v>10297.964878258996</c:v>
                </c:pt>
                <c:pt idx="6">
                  <c:v>10197.964878258996</c:v>
                </c:pt>
                <c:pt idx="7">
                  <c:v>10097.964878258996</c:v>
                </c:pt>
                <c:pt idx="8">
                  <c:v>10118.79821159233</c:v>
                </c:pt>
                <c:pt idx="9">
                  <c:v>10018.79821159233</c:v>
                </c:pt>
                <c:pt idx="10">
                  <c:v>10077.131544925662</c:v>
                </c:pt>
                <c:pt idx="11">
                  <c:v>10139.631544925662</c:v>
                </c:pt>
                <c:pt idx="12">
                  <c:v>10039.631544925662</c:v>
                </c:pt>
                <c:pt idx="13">
                  <c:v>9939.6315449256617</c:v>
                </c:pt>
                <c:pt idx="14">
                  <c:v>9960.4648782589957</c:v>
                </c:pt>
                <c:pt idx="15">
                  <c:v>10016.020433814552</c:v>
                </c:pt>
                <c:pt idx="16">
                  <c:v>10041.020433814552</c:v>
                </c:pt>
                <c:pt idx="17">
                  <c:v>10059.770433814552</c:v>
                </c:pt>
                <c:pt idx="18">
                  <c:v>10109.770433814552</c:v>
                </c:pt>
                <c:pt idx="19">
                  <c:v>10009.770433814552</c:v>
                </c:pt>
                <c:pt idx="20">
                  <c:v>10068.86134290546</c:v>
                </c:pt>
                <c:pt idx="21">
                  <c:v>10134.48634290546</c:v>
                </c:pt>
                <c:pt idx="22">
                  <c:v>10034.48634290546</c:v>
                </c:pt>
                <c:pt idx="23">
                  <c:v>10090.041898461017</c:v>
                </c:pt>
                <c:pt idx="24">
                  <c:v>10110.875231794349</c:v>
                </c:pt>
                <c:pt idx="25">
                  <c:v>10010.875231794349</c:v>
                </c:pt>
                <c:pt idx="26">
                  <c:v>10077.541898461017</c:v>
                </c:pt>
                <c:pt idx="27">
                  <c:v>10140.875231794349</c:v>
                </c:pt>
                <c:pt idx="28">
                  <c:v>10040.875231794349</c:v>
                </c:pt>
                <c:pt idx="29">
                  <c:v>10104.208565127683</c:v>
                </c:pt>
                <c:pt idx="30">
                  <c:v>10004.208565127683</c:v>
                </c:pt>
                <c:pt idx="31">
                  <c:v>10064.922850841969</c:v>
                </c:pt>
                <c:pt idx="32">
                  <c:v>9964.9228508419692</c:v>
                </c:pt>
                <c:pt idx="33">
                  <c:v>10036.35142227054</c:v>
                </c:pt>
                <c:pt idx="34">
                  <c:v>10091.906977826096</c:v>
                </c:pt>
                <c:pt idx="35">
                  <c:v>10141.906977826096</c:v>
                </c:pt>
                <c:pt idx="36">
                  <c:v>10213.060823979942</c:v>
                </c:pt>
                <c:pt idx="37">
                  <c:v>10254.727490646608</c:v>
                </c:pt>
                <c:pt idx="38">
                  <c:v>10297.584633503751</c:v>
                </c:pt>
                <c:pt idx="39">
                  <c:v>10197.584633503751</c:v>
                </c:pt>
                <c:pt idx="40">
                  <c:v>10261.870347789465</c:v>
                </c:pt>
                <c:pt idx="41">
                  <c:v>10317.425903345022</c:v>
                </c:pt>
                <c:pt idx="42">
                  <c:v>10376.51681243593</c:v>
                </c:pt>
                <c:pt idx="43">
                  <c:v>10438.055273974391</c:v>
                </c:pt>
                <c:pt idx="44">
                  <c:v>10338.055273974391</c:v>
                </c:pt>
                <c:pt idx="45">
                  <c:v>10401.388607307725</c:v>
                </c:pt>
                <c:pt idx="46">
                  <c:v>10451.388607307725</c:v>
                </c:pt>
                <c:pt idx="47">
                  <c:v>10514.721940641059</c:v>
                </c:pt>
                <c:pt idx="48">
                  <c:v>10414.721940641059</c:v>
                </c:pt>
                <c:pt idx="49">
                  <c:v>10470.277496196613</c:v>
                </c:pt>
                <c:pt idx="50">
                  <c:v>10370.277496196613</c:v>
                </c:pt>
                <c:pt idx="51">
                  <c:v>10429.368405287523</c:v>
                </c:pt>
                <c:pt idx="52">
                  <c:v>10329.368405287523</c:v>
                </c:pt>
                <c:pt idx="53">
                  <c:v>10384.368405287523</c:v>
                </c:pt>
                <c:pt idx="54">
                  <c:v>10443.459314378431</c:v>
                </c:pt>
                <c:pt idx="55">
                  <c:v>10343.459314378431</c:v>
                </c:pt>
                <c:pt idx="56">
                  <c:v>10401.792647711765</c:v>
                </c:pt>
                <c:pt idx="57">
                  <c:v>10472.625981045099</c:v>
                </c:pt>
                <c:pt idx="58">
                  <c:v>10515.483123902242</c:v>
                </c:pt>
                <c:pt idx="59">
                  <c:v>10415.483123902242</c:v>
                </c:pt>
                <c:pt idx="60">
                  <c:v>10480.189006255183</c:v>
                </c:pt>
                <c:pt idx="61">
                  <c:v>10535.744561810738</c:v>
                </c:pt>
                <c:pt idx="62">
                  <c:v>10435.744561810738</c:v>
                </c:pt>
                <c:pt idx="63">
                  <c:v>10335.744561810738</c:v>
                </c:pt>
                <c:pt idx="64">
                  <c:v>10355.744561810738</c:v>
                </c:pt>
                <c:pt idx="65">
                  <c:v>10255.744561810738</c:v>
                </c:pt>
                <c:pt idx="66">
                  <c:v>10155.744561810738</c:v>
                </c:pt>
                <c:pt idx="67">
                  <c:v>10055.744561810738</c:v>
                </c:pt>
                <c:pt idx="68">
                  <c:v>10110.744561810738</c:v>
                </c:pt>
                <c:pt idx="69">
                  <c:v>10137.215150046033</c:v>
                </c:pt>
                <c:pt idx="70">
                  <c:v>10037.215150046033</c:v>
                </c:pt>
                <c:pt idx="71">
                  <c:v>10095.548483379365</c:v>
                </c:pt>
                <c:pt idx="72">
                  <c:v>10154.639392470275</c:v>
                </c:pt>
                <c:pt idx="73">
                  <c:v>10054.639392470275</c:v>
                </c:pt>
                <c:pt idx="74">
                  <c:v>9954.6393924702752</c:v>
                </c:pt>
                <c:pt idx="75">
                  <c:v>9854.6393924702752</c:v>
                </c:pt>
                <c:pt idx="76">
                  <c:v>9754.6393924702752</c:v>
                </c:pt>
                <c:pt idx="77">
                  <c:v>9822.4965353274183</c:v>
                </c:pt>
                <c:pt idx="78">
                  <c:v>9872.4965353274183</c:v>
                </c:pt>
                <c:pt idx="79">
                  <c:v>9922.4965353274183</c:v>
                </c:pt>
                <c:pt idx="80">
                  <c:v>9945.5734584043403</c:v>
                </c:pt>
                <c:pt idx="81">
                  <c:v>10004.66436749525</c:v>
                </c:pt>
                <c:pt idx="82">
                  <c:v>9904.6643674952502</c:v>
                </c:pt>
                <c:pt idx="83">
                  <c:v>9932.4421452730276</c:v>
                </c:pt>
                <c:pt idx="84">
                  <c:v>9990.7754786063615</c:v>
                </c:pt>
                <c:pt idx="85">
                  <c:v>10056.400478606362</c:v>
                </c:pt>
                <c:pt idx="86">
                  <c:v>10082.590954796837</c:v>
                </c:pt>
                <c:pt idx="87">
                  <c:v>10152.156172188141</c:v>
                </c:pt>
                <c:pt idx="88">
                  <c:v>10195.013315045284</c:v>
                </c:pt>
                <c:pt idx="89">
                  <c:v>10261.679981711952</c:v>
                </c:pt>
                <c:pt idx="90">
                  <c:v>10161.679981711952</c:v>
                </c:pt>
                <c:pt idx="91">
                  <c:v>10061.679981711952</c:v>
                </c:pt>
                <c:pt idx="92">
                  <c:v>9961.6799817119518</c:v>
                </c:pt>
                <c:pt idx="93">
                  <c:v>9861.6799817119518</c:v>
                </c:pt>
                <c:pt idx="94">
                  <c:v>9932.3696368843648</c:v>
                </c:pt>
                <c:pt idx="95">
                  <c:v>9832.3696368843648</c:v>
                </c:pt>
                <c:pt idx="96">
                  <c:v>9882.3696368843648</c:v>
                </c:pt>
                <c:pt idx="97">
                  <c:v>9946.6553511700786</c:v>
                </c:pt>
                <c:pt idx="98">
                  <c:v>9966.6553511700786</c:v>
                </c:pt>
                <c:pt idx="99">
                  <c:v>9866.6553511700786</c:v>
                </c:pt>
                <c:pt idx="100">
                  <c:v>9766.6553511700786</c:v>
                </c:pt>
                <c:pt idx="101">
                  <c:v>9666.6553511700786</c:v>
                </c:pt>
                <c:pt idx="102">
                  <c:v>9737.025721540449</c:v>
                </c:pt>
                <c:pt idx="103">
                  <c:v>9637.025721540449</c:v>
                </c:pt>
                <c:pt idx="104">
                  <c:v>9702.650721540449</c:v>
                </c:pt>
                <c:pt idx="105">
                  <c:v>9757.650721540449</c:v>
                </c:pt>
                <c:pt idx="106">
                  <c:v>9816.7416306313589</c:v>
                </c:pt>
                <c:pt idx="107">
                  <c:v>9716.7416306313589</c:v>
                </c:pt>
                <c:pt idx="108">
                  <c:v>9744.0143579040869</c:v>
                </c:pt>
                <c:pt idx="109">
                  <c:v>9799.0143579040869</c:v>
                </c:pt>
                <c:pt idx="110">
                  <c:v>9822.347691237419</c:v>
                </c:pt>
                <c:pt idx="111">
                  <c:v>9872.347691237419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F34-4BC3-B046-152E76EE2026}"/>
            </c:ext>
          </c:extLst>
        </c:ser>
        <c:ser>
          <c:idx val="4"/>
          <c:order val="4"/>
          <c:tx>
            <c:strRef>
              <c:f>Trades!$AD$1</c:f>
              <c:strCache>
                <c:ptCount val="1"/>
                <c:pt idx="0">
                  <c:v>Bal_hybrid_nobe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Trades!$AD$2:$AD$522</c:f>
              <c:numCache>
                <c:formatCode>"$"#,##0.00</c:formatCode>
                <c:ptCount val="521"/>
                <c:pt idx="0">
                  <c:v>10055</c:v>
                </c:pt>
                <c:pt idx="1">
                  <c:v>10118.333333333334</c:v>
                </c:pt>
                <c:pt idx="2">
                  <c:v>10183.039215686274</c:v>
                </c:pt>
                <c:pt idx="3">
                  <c:v>10160.182072829131</c:v>
                </c:pt>
                <c:pt idx="4">
                  <c:v>10224.887955182074</c:v>
                </c:pt>
                <c:pt idx="5">
                  <c:v>10197.964878258996</c:v>
                </c:pt>
                <c:pt idx="6">
                  <c:v>10097.964878258996</c:v>
                </c:pt>
                <c:pt idx="7">
                  <c:v>9997.9648782589957</c:v>
                </c:pt>
                <c:pt idx="8">
                  <c:v>9968.7982115923296</c:v>
                </c:pt>
                <c:pt idx="9">
                  <c:v>9868.7982115923296</c:v>
                </c:pt>
                <c:pt idx="10">
                  <c:v>9927.1315449256617</c:v>
                </c:pt>
                <c:pt idx="11">
                  <c:v>9989.6315449256617</c:v>
                </c:pt>
                <c:pt idx="12">
                  <c:v>9889.6315449256617</c:v>
                </c:pt>
                <c:pt idx="13">
                  <c:v>9789.6315449256617</c:v>
                </c:pt>
                <c:pt idx="14">
                  <c:v>9760.4648782589957</c:v>
                </c:pt>
                <c:pt idx="15">
                  <c:v>9816.0204338145522</c:v>
                </c:pt>
                <c:pt idx="16">
                  <c:v>9791.0204338145522</c:v>
                </c:pt>
                <c:pt idx="17">
                  <c:v>9759.7704338145522</c:v>
                </c:pt>
                <c:pt idx="18">
                  <c:v>9809.7704338145522</c:v>
                </c:pt>
                <c:pt idx="19">
                  <c:v>9709.7704338145522</c:v>
                </c:pt>
                <c:pt idx="20">
                  <c:v>9768.8613429054603</c:v>
                </c:pt>
                <c:pt idx="21">
                  <c:v>9834.4863429054603</c:v>
                </c:pt>
                <c:pt idx="22">
                  <c:v>9734.4863429054603</c:v>
                </c:pt>
                <c:pt idx="23">
                  <c:v>9790.0418984610169</c:v>
                </c:pt>
                <c:pt idx="24">
                  <c:v>9760.875231794349</c:v>
                </c:pt>
                <c:pt idx="25">
                  <c:v>9660.875231794349</c:v>
                </c:pt>
                <c:pt idx="26">
                  <c:v>9727.5418984610169</c:v>
                </c:pt>
                <c:pt idx="27">
                  <c:v>9790.875231794349</c:v>
                </c:pt>
                <c:pt idx="28">
                  <c:v>9690.875231794349</c:v>
                </c:pt>
                <c:pt idx="29">
                  <c:v>9754.208565127683</c:v>
                </c:pt>
                <c:pt idx="30">
                  <c:v>9654.208565127683</c:v>
                </c:pt>
                <c:pt idx="31">
                  <c:v>9714.9228508419692</c:v>
                </c:pt>
                <c:pt idx="32">
                  <c:v>9614.9228508419692</c:v>
                </c:pt>
                <c:pt idx="33">
                  <c:v>9686.3514222705398</c:v>
                </c:pt>
                <c:pt idx="34">
                  <c:v>9741.9069778260964</c:v>
                </c:pt>
                <c:pt idx="35">
                  <c:v>9791.9069778260964</c:v>
                </c:pt>
                <c:pt idx="36">
                  <c:v>9863.0608239799421</c:v>
                </c:pt>
                <c:pt idx="37">
                  <c:v>9904.7274906466082</c:v>
                </c:pt>
                <c:pt idx="38">
                  <c:v>9947.5846335037513</c:v>
                </c:pt>
                <c:pt idx="39">
                  <c:v>9847.5846335037513</c:v>
                </c:pt>
                <c:pt idx="40">
                  <c:v>9911.8703477894651</c:v>
                </c:pt>
                <c:pt idx="41">
                  <c:v>9967.4259033450217</c:v>
                </c:pt>
                <c:pt idx="42">
                  <c:v>10026.51681243593</c:v>
                </c:pt>
                <c:pt idx="43">
                  <c:v>10088.055273974393</c:v>
                </c:pt>
                <c:pt idx="44">
                  <c:v>9988.0552739743925</c:v>
                </c:pt>
                <c:pt idx="45">
                  <c:v>10051.388607307725</c:v>
                </c:pt>
                <c:pt idx="46">
                  <c:v>10101.388607307725</c:v>
                </c:pt>
                <c:pt idx="47">
                  <c:v>10164.721940641059</c:v>
                </c:pt>
                <c:pt idx="48">
                  <c:v>10064.721940641059</c:v>
                </c:pt>
                <c:pt idx="49">
                  <c:v>10120.277496196613</c:v>
                </c:pt>
                <c:pt idx="50">
                  <c:v>10020.277496196613</c:v>
                </c:pt>
                <c:pt idx="51">
                  <c:v>10079.368405287523</c:v>
                </c:pt>
                <c:pt idx="52">
                  <c:v>9979.3684052875233</c:v>
                </c:pt>
                <c:pt idx="53">
                  <c:v>10034.368405287523</c:v>
                </c:pt>
                <c:pt idx="54">
                  <c:v>10093.459314378431</c:v>
                </c:pt>
                <c:pt idx="55">
                  <c:v>9993.4593143784314</c:v>
                </c:pt>
                <c:pt idx="56">
                  <c:v>10051.792647711765</c:v>
                </c:pt>
                <c:pt idx="57">
                  <c:v>10122.625981045099</c:v>
                </c:pt>
                <c:pt idx="58">
                  <c:v>10165.483123902242</c:v>
                </c:pt>
                <c:pt idx="59">
                  <c:v>10065.483123902242</c:v>
                </c:pt>
                <c:pt idx="60">
                  <c:v>10130.189006255183</c:v>
                </c:pt>
                <c:pt idx="61">
                  <c:v>10185.744561810738</c:v>
                </c:pt>
                <c:pt idx="62">
                  <c:v>10085.744561810738</c:v>
                </c:pt>
                <c:pt idx="63">
                  <c:v>9985.7445618107377</c:v>
                </c:pt>
                <c:pt idx="64">
                  <c:v>9955.7445618107377</c:v>
                </c:pt>
                <c:pt idx="65">
                  <c:v>9855.7445618107377</c:v>
                </c:pt>
                <c:pt idx="66">
                  <c:v>9755.7445618107377</c:v>
                </c:pt>
                <c:pt idx="67">
                  <c:v>9655.7445618107377</c:v>
                </c:pt>
                <c:pt idx="68">
                  <c:v>9710.7445618107377</c:v>
                </c:pt>
                <c:pt idx="69">
                  <c:v>9687.2151500460332</c:v>
                </c:pt>
                <c:pt idx="70">
                  <c:v>9587.2151500460332</c:v>
                </c:pt>
                <c:pt idx="71">
                  <c:v>9645.5484833793653</c:v>
                </c:pt>
                <c:pt idx="72">
                  <c:v>9704.6393924702752</c:v>
                </c:pt>
                <c:pt idx="73">
                  <c:v>9604.6393924702752</c:v>
                </c:pt>
                <c:pt idx="74">
                  <c:v>9504.6393924702752</c:v>
                </c:pt>
                <c:pt idx="75">
                  <c:v>9404.6393924702752</c:v>
                </c:pt>
                <c:pt idx="76">
                  <c:v>9304.6393924702752</c:v>
                </c:pt>
                <c:pt idx="77">
                  <c:v>9372.4965353274183</c:v>
                </c:pt>
                <c:pt idx="78">
                  <c:v>9422.4965353274183</c:v>
                </c:pt>
                <c:pt idx="79">
                  <c:v>9472.4965353274183</c:v>
                </c:pt>
                <c:pt idx="80">
                  <c:v>9445.5734584043403</c:v>
                </c:pt>
                <c:pt idx="81">
                  <c:v>9504.6643674952502</c:v>
                </c:pt>
                <c:pt idx="82">
                  <c:v>9404.6643674952502</c:v>
                </c:pt>
                <c:pt idx="83">
                  <c:v>9382.4421452730276</c:v>
                </c:pt>
                <c:pt idx="84">
                  <c:v>9440.7754786063615</c:v>
                </c:pt>
                <c:pt idx="85">
                  <c:v>9506.4004786063615</c:v>
                </c:pt>
                <c:pt idx="86">
                  <c:v>9482.5909547968367</c:v>
                </c:pt>
                <c:pt idx="87">
                  <c:v>9552.1561721881408</c:v>
                </c:pt>
                <c:pt idx="88">
                  <c:v>9595.0133150452839</c:v>
                </c:pt>
                <c:pt idx="89">
                  <c:v>9661.6799817119518</c:v>
                </c:pt>
                <c:pt idx="90">
                  <c:v>9561.6799817119518</c:v>
                </c:pt>
                <c:pt idx="91">
                  <c:v>9461.6799817119518</c:v>
                </c:pt>
                <c:pt idx="92">
                  <c:v>9361.6799817119518</c:v>
                </c:pt>
                <c:pt idx="93">
                  <c:v>9261.6799817119518</c:v>
                </c:pt>
                <c:pt idx="94">
                  <c:v>9332.3696368843648</c:v>
                </c:pt>
                <c:pt idx="95">
                  <c:v>9232.3696368843648</c:v>
                </c:pt>
                <c:pt idx="96">
                  <c:v>9282.3696368843648</c:v>
                </c:pt>
                <c:pt idx="97">
                  <c:v>9346.6553511700786</c:v>
                </c:pt>
                <c:pt idx="98">
                  <c:v>9316.6553511700786</c:v>
                </c:pt>
                <c:pt idx="99">
                  <c:v>9216.6553511700786</c:v>
                </c:pt>
                <c:pt idx="100">
                  <c:v>9116.6553511700786</c:v>
                </c:pt>
                <c:pt idx="101">
                  <c:v>9016.6553511700786</c:v>
                </c:pt>
                <c:pt idx="102">
                  <c:v>9087.025721540449</c:v>
                </c:pt>
                <c:pt idx="103">
                  <c:v>8987.025721540449</c:v>
                </c:pt>
                <c:pt idx="104">
                  <c:v>9052.650721540449</c:v>
                </c:pt>
                <c:pt idx="105">
                  <c:v>9107.650721540449</c:v>
                </c:pt>
                <c:pt idx="106">
                  <c:v>9166.7416306313589</c:v>
                </c:pt>
                <c:pt idx="107">
                  <c:v>9066.7416306313589</c:v>
                </c:pt>
                <c:pt idx="108">
                  <c:v>9044.014357904085</c:v>
                </c:pt>
                <c:pt idx="109">
                  <c:v>9099.014357904085</c:v>
                </c:pt>
                <c:pt idx="110">
                  <c:v>9072.347691237419</c:v>
                </c:pt>
                <c:pt idx="111">
                  <c:v>9122.347691237419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F34-4BC3-B046-152E76EE2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675072"/>
        <c:axId val="284681344"/>
      </c:lineChart>
      <c:catAx>
        <c:axId val="2846750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84681344"/>
        <c:crosses val="autoZero"/>
        <c:auto val="1"/>
        <c:lblAlgn val="ctr"/>
        <c:lblOffset val="100"/>
        <c:noMultiLvlLbl val="1"/>
      </c:catAx>
      <c:valAx>
        <c:axId val="284681344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($)</a:t>
                </a:r>
              </a:p>
            </c:rich>
          </c:tx>
          <c:overlay val="1"/>
        </c:title>
        <c:numFmt formatCode="&quot;$&quot;#,##0.00" sourceLinked="1"/>
        <c:majorTickMark val="none"/>
        <c:minorTickMark val="none"/>
        <c:tickLblPos val="nextTo"/>
        <c:crossAx val="28467507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Prop ($50k start)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Trades!$AJ$1</c:f>
              <c:strCache>
                <c:ptCount val="1"/>
                <c:pt idx="0">
                  <c:v>BalProp_tp0only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Trades!$AJ$2:$AJ$522</c:f>
              <c:numCache>
                <c:formatCode>"$"#,##0.00</c:formatCode>
                <c:ptCount val="521"/>
                <c:pt idx="0">
                  <c:v>50016</c:v>
                </c:pt>
                <c:pt idx="1">
                  <c:v>50044</c:v>
                </c:pt>
                <c:pt idx="2">
                  <c:v>50076</c:v>
                </c:pt>
                <c:pt idx="3">
                  <c:v>50152</c:v>
                </c:pt>
                <c:pt idx="4">
                  <c:v>50184</c:v>
                </c:pt>
                <c:pt idx="5">
                  <c:v>50208</c:v>
                </c:pt>
                <c:pt idx="6">
                  <c:v>50152</c:v>
                </c:pt>
                <c:pt idx="7">
                  <c:v>50060</c:v>
                </c:pt>
                <c:pt idx="8">
                  <c:v>50080</c:v>
                </c:pt>
                <c:pt idx="9">
                  <c:v>49980</c:v>
                </c:pt>
                <c:pt idx="10">
                  <c:v>50000</c:v>
                </c:pt>
                <c:pt idx="11">
                  <c:v>50024</c:v>
                </c:pt>
                <c:pt idx="12">
                  <c:v>49656</c:v>
                </c:pt>
                <c:pt idx="13">
                  <c:v>49612</c:v>
                </c:pt>
                <c:pt idx="14">
                  <c:v>49632</c:v>
                </c:pt>
                <c:pt idx="15">
                  <c:v>49648</c:v>
                </c:pt>
                <c:pt idx="16">
                  <c:v>49684</c:v>
                </c:pt>
                <c:pt idx="17">
                  <c:v>49696</c:v>
                </c:pt>
                <c:pt idx="18">
                  <c:v>49708</c:v>
                </c:pt>
                <c:pt idx="19">
                  <c:v>49620</c:v>
                </c:pt>
                <c:pt idx="20">
                  <c:v>49640</c:v>
                </c:pt>
                <c:pt idx="21">
                  <c:v>49672</c:v>
                </c:pt>
                <c:pt idx="22">
                  <c:v>49644</c:v>
                </c:pt>
                <c:pt idx="23">
                  <c:v>49660</c:v>
                </c:pt>
                <c:pt idx="24">
                  <c:v>49680</c:v>
                </c:pt>
                <c:pt idx="25">
                  <c:v>49644</c:v>
                </c:pt>
                <c:pt idx="26">
                  <c:v>49680</c:v>
                </c:pt>
                <c:pt idx="27">
                  <c:v>49708</c:v>
                </c:pt>
                <c:pt idx="28">
                  <c:v>49660</c:v>
                </c:pt>
                <c:pt idx="29">
                  <c:v>49688</c:v>
                </c:pt>
                <c:pt idx="30">
                  <c:v>49632</c:v>
                </c:pt>
                <c:pt idx="31">
                  <c:v>49656</c:v>
                </c:pt>
                <c:pt idx="32">
                  <c:v>49616</c:v>
                </c:pt>
                <c:pt idx="33">
                  <c:v>49676</c:v>
                </c:pt>
                <c:pt idx="34">
                  <c:v>49692</c:v>
                </c:pt>
                <c:pt idx="35">
                  <c:v>49704</c:v>
                </c:pt>
                <c:pt idx="36">
                  <c:v>49760</c:v>
                </c:pt>
                <c:pt idx="37">
                  <c:v>49768</c:v>
                </c:pt>
                <c:pt idx="38">
                  <c:v>49776</c:v>
                </c:pt>
                <c:pt idx="39">
                  <c:v>49736</c:v>
                </c:pt>
                <c:pt idx="40">
                  <c:v>49776</c:v>
                </c:pt>
                <c:pt idx="41">
                  <c:v>49792</c:v>
                </c:pt>
                <c:pt idx="42">
                  <c:v>49812</c:v>
                </c:pt>
                <c:pt idx="43">
                  <c:v>49836</c:v>
                </c:pt>
                <c:pt idx="44">
                  <c:v>49800</c:v>
                </c:pt>
                <c:pt idx="45">
                  <c:v>49828</c:v>
                </c:pt>
                <c:pt idx="46">
                  <c:v>49840</c:v>
                </c:pt>
                <c:pt idx="47">
                  <c:v>49868</c:v>
                </c:pt>
                <c:pt idx="48">
                  <c:v>49752</c:v>
                </c:pt>
                <c:pt idx="49">
                  <c:v>49768</c:v>
                </c:pt>
                <c:pt idx="50">
                  <c:v>49732</c:v>
                </c:pt>
                <c:pt idx="51">
                  <c:v>49752</c:v>
                </c:pt>
                <c:pt idx="52">
                  <c:v>49716</c:v>
                </c:pt>
                <c:pt idx="53">
                  <c:v>49732</c:v>
                </c:pt>
                <c:pt idx="54">
                  <c:v>49752</c:v>
                </c:pt>
                <c:pt idx="55">
                  <c:v>49720</c:v>
                </c:pt>
                <c:pt idx="56">
                  <c:v>49740</c:v>
                </c:pt>
                <c:pt idx="57">
                  <c:v>49792</c:v>
                </c:pt>
                <c:pt idx="58">
                  <c:v>49800</c:v>
                </c:pt>
                <c:pt idx="59">
                  <c:v>49772</c:v>
                </c:pt>
                <c:pt idx="60">
                  <c:v>49804</c:v>
                </c:pt>
                <c:pt idx="61">
                  <c:v>49820</c:v>
                </c:pt>
                <c:pt idx="62">
                  <c:v>49784</c:v>
                </c:pt>
                <c:pt idx="63">
                  <c:v>49748</c:v>
                </c:pt>
                <c:pt idx="64">
                  <c:v>49764</c:v>
                </c:pt>
                <c:pt idx="65">
                  <c:v>49720</c:v>
                </c:pt>
                <c:pt idx="66">
                  <c:v>49652</c:v>
                </c:pt>
                <c:pt idx="67">
                  <c:v>49568</c:v>
                </c:pt>
                <c:pt idx="68">
                  <c:v>49584</c:v>
                </c:pt>
                <c:pt idx="69">
                  <c:v>49620</c:v>
                </c:pt>
                <c:pt idx="70">
                  <c:v>49568</c:v>
                </c:pt>
                <c:pt idx="71">
                  <c:v>49588</c:v>
                </c:pt>
                <c:pt idx="72">
                  <c:v>49608</c:v>
                </c:pt>
                <c:pt idx="73">
                  <c:v>49528</c:v>
                </c:pt>
                <c:pt idx="74">
                  <c:v>49404</c:v>
                </c:pt>
                <c:pt idx="75">
                  <c:v>49356</c:v>
                </c:pt>
                <c:pt idx="76">
                  <c:v>49292</c:v>
                </c:pt>
                <c:pt idx="77">
                  <c:v>49324</c:v>
                </c:pt>
                <c:pt idx="78">
                  <c:v>49336</c:v>
                </c:pt>
                <c:pt idx="79">
                  <c:v>49352</c:v>
                </c:pt>
                <c:pt idx="80">
                  <c:v>49376</c:v>
                </c:pt>
                <c:pt idx="81">
                  <c:v>49396</c:v>
                </c:pt>
                <c:pt idx="82">
                  <c:v>49300</c:v>
                </c:pt>
                <c:pt idx="83">
                  <c:v>49420</c:v>
                </c:pt>
                <c:pt idx="84">
                  <c:v>49440</c:v>
                </c:pt>
                <c:pt idx="85">
                  <c:v>49472</c:v>
                </c:pt>
                <c:pt idx="86">
                  <c:v>49516</c:v>
                </c:pt>
                <c:pt idx="87">
                  <c:v>49564</c:v>
                </c:pt>
                <c:pt idx="88">
                  <c:v>49572</c:v>
                </c:pt>
                <c:pt idx="89">
                  <c:v>49608</c:v>
                </c:pt>
                <c:pt idx="90">
                  <c:v>49500</c:v>
                </c:pt>
                <c:pt idx="91">
                  <c:v>49448</c:v>
                </c:pt>
                <c:pt idx="92">
                  <c:v>49404</c:v>
                </c:pt>
                <c:pt idx="93">
                  <c:v>49376</c:v>
                </c:pt>
                <c:pt idx="94">
                  <c:v>49436</c:v>
                </c:pt>
                <c:pt idx="95">
                  <c:v>49124</c:v>
                </c:pt>
                <c:pt idx="96">
                  <c:v>49136</c:v>
                </c:pt>
                <c:pt idx="97">
                  <c:v>49164</c:v>
                </c:pt>
                <c:pt idx="98">
                  <c:v>49180</c:v>
                </c:pt>
                <c:pt idx="99">
                  <c:v>49140</c:v>
                </c:pt>
                <c:pt idx="100">
                  <c:v>49112</c:v>
                </c:pt>
                <c:pt idx="101">
                  <c:v>49072</c:v>
                </c:pt>
                <c:pt idx="102">
                  <c:v>49128</c:v>
                </c:pt>
                <c:pt idx="103">
                  <c:v>49056</c:v>
                </c:pt>
                <c:pt idx="104">
                  <c:v>49088</c:v>
                </c:pt>
                <c:pt idx="105">
                  <c:v>49104</c:v>
                </c:pt>
                <c:pt idx="106">
                  <c:v>49124</c:v>
                </c:pt>
                <c:pt idx="107">
                  <c:v>49040</c:v>
                </c:pt>
                <c:pt idx="108">
                  <c:v>49112</c:v>
                </c:pt>
                <c:pt idx="109">
                  <c:v>49128</c:v>
                </c:pt>
                <c:pt idx="110">
                  <c:v>49156</c:v>
                </c:pt>
                <c:pt idx="111">
                  <c:v>49168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DD-4505-977C-F832182637BB}"/>
            </c:ext>
          </c:extLst>
        </c:ser>
        <c:ser>
          <c:idx val="1"/>
          <c:order val="1"/>
          <c:tx>
            <c:strRef>
              <c:f>Trades!$AK$1</c:f>
              <c:strCache>
                <c:ptCount val="1"/>
                <c:pt idx="0">
                  <c:v>BalProp_tp1only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Trades!$AK$2:$AK$522</c:f>
              <c:numCache>
                <c:formatCode>"$"#,##0.00</c:formatCode>
                <c:ptCount val="521"/>
                <c:pt idx="0">
                  <c:v>50028</c:v>
                </c:pt>
                <c:pt idx="1">
                  <c:v>50076</c:v>
                </c:pt>
                <c:pt idx="2">
                  <c:v>50132</c:v>
                </c:pt>
                <c:pt idx="3">
                  <c:v>49992</c:v>
                </c:pt>
                <c:pt idx="4">
                  <c:v>50048</c:v>
                </c:pt>
                <c:pt idx="5">
                  <c:v>49996</c:v>
                </c:pt>
                <c:pt idx="6">
                  <c:v>49940</c:v>
                </c:pt>
                <c:pt idx="7">
                  <c:v>49848</c:v>
                </c:pt>
                <c:pt idx="8">
                  <c:v>49800</c:v>
                </c:pt>
                <c:pt idx="9">
                  <c:v>49700</c:v>
                </c:pt>
                <c:pt idx="10">
                  <c:v>49736</c:v>
                </c:pt>
                <c:pt idx="11">
                  <c:v>49772</c:v>
                </c:pt>
                <c:pt idx="12">
                  <c:v>49404</c:v>
                </c:pt>
                <c:pt idx="13">
                  <c:v>49360</c:v>
                </c:pt>
                <c:pt idx="14">
                  <c:v>49312</c:v>
                </c:pt>
                <c:pt idx="15">
                  <c:v>49336</c:v>
                </c:pt>
                <c:pt idx="16">
                  <c:v>49264</c:v>
                </c:pt>
                <c:pt idx="17">
                  <c:v>49232</c:v>
                </c:pt>
                <c:pt idx="18">
                  <c:v>49252</c:v>
                </c:pt>
                <c:pt idx="19">
                  <c:v>49164</c:v>
                </c:pt>
                <c:pt idx="20">
                  <c:v>49196</c:v>
                </c:pt>
                <c:pt idx="21">
                  <c:v>49248</c:v>
                </c:pt>
                <c:pt idx="22">
                  <c:v>49220</c:v>
                </c:pt>
                <c:pt idx="23">
                  <c:v>49244</c:v>
                </c:pt>
                <c:pt idx="24">
                  <c:v>49196</c:v>
                </c:pt>
                <c:pt idx="25">
                  <c:v>49160</c:v>
                </c:pt>
                <c:pt idx="26">
                  <c:v>49220</c:v>
                </c:pt>
                <c:pt idx="27">
                  <c:v>49268</c:v>
                </c:pt>
                <c:pt idx="28">
                  <c:v>49220</c:v>
                </c:pt>
                <c:pt idx="29">
                  <c:v>49268</c:v>
                </c:pt>
                <c:pt idx="30">
                  <c:v>49212</c:v>
                </c:pt>
                <c:pt idx="31">
                  <c:v>49256</c:v>
                </c:pt>
                <c:pt idx="32">
                  <c:v>49216</c:v>
                </c:pt>
                <c:pt idx="33">
                  <c:v>49316</c:v>
                </c:pt>
                <c:pt idx="34">
                  <c:v>49340</c:v>
                </c:pt>
                <c:pt idx="35">
                  <c:v>49364</c:v>
                </c:pt>
                <c:pt idx="36">
                  <c:v>49456</c:v>
                </c:pt>
                <c:pt idx="37">
                  <c:v>49468</c:v>
                </c:pt>
                <c:pt idx="38">
                  <c:v>49484</c:v>
                </c:pt>
                <c:pt idx="39">
                  <c:v>49444</c:v>
                </c:pt>
                <c:pt idx="40">
                  <c:v>49512</c:v>
                </c:pt>
                <c:pt idx="41">
                  <c:v>49536</c:v>
                </c:pt>
                <c:pt idx="42">
                  <c:v>49568</c:v>
                </c:pt>
                <c:pt idx="43">
                  <c:v>49608</c:v>
                </c:pt>
                <c:pt idx="44">
                  <c:v>49572</c:v>
                </c:pt>
                <c:pt idx="45">
                  <c:v>49620</c:v>
                </c:pt>
                <c:pt idx="46">
                  <c:v>49640</c:v>
                </c:pt>
                <c:pt idx="47">
                  <c:v>49688</c:v>
                </c:pt>
                <c:pt idx="48">
                  <c:v>49572</c:v>
                </c:pt>
                <c:pt idx="49">
                  <c:v>49596</c:v>
                </c:pt>
                <c:pt idx="50">
                  <c:v>49560</c:v>
                </c:pt>
                <c:pt idx="51">
                  <c:v>49592</c:v>
                </c:pt>
                <c:pt idx="52">
                  <c:v>49556</c:v>
                </c:pt>
                <c:pt idx="53">
                  <c:v>49584</c:v>
                </c:pt>
                <c:pt idx="54">
                  <c:v>49616</c:v>
                </c:pt>
                <c:pt idx="55">
                  <c:v>49584</c:v>
                </c:pt>
                <c:pt idx="56">
                  <c:v>49620</c:v>
                </c:pt>
                <c:pt idx="57">
                  <c:v>49704</c:v>
                </c:pt>
                <c:pt idx="58">
                  <c:v>49720</c:v>
                </c:pt>
                <c:pt idx="59">
                  <c:v>49692</c:v>
                </c:pt>
                <c:pt idx="60">
                  <c:v>49748</c:v>
                </c:pt>
                <c:pt idx="61">
                  <c:v>49772</c:v>
                </c:pt>
                <c:pt idx="62">
                  <c:v>49736</c:v>
                </c:pt>
                <c:pt idx="63">
                  <c:v>49700</c:v>
                </c:pt>
                <c:pt idx="64">
                  <c:v>49660</c:v>
                </c:pt>
                <c:pt idx="65">
                  <c:v>49616</c:v>
                </c:pt>
                <c:pt idx="66">
                  <c:v>49548</c:v>
                </c:pt>
                <c:pt idx="67">
                  <c:v>49464</c:v>
                </c:pt>
                <c:pt idx="68">
                  <c:v>49492</c:v>
                </c:pt>
                <c:pt idx="69">
                  <c:v>49424</c:v>
                </c:pt>
                <c:pt idx="70">
                  <c:v>49372</c:v>
                </c:pt>
                <c:pt idx="71">
                  <c:v>49408</c:v>
                </c:pt>
                <c:pt idx="72">
                  <c:v>49440</c:v>
                </c:pt>
                <c:pt idx="73">
                  <c:v>49360</c:v>
                </c:pt>
                <c:pt idx="74">
                  <c:v>49236</c:v>
                </c:pt>
                <c:pt idx="75">
                  <c:v>49188</c:v>
                </c:pt>
                <c:pt idx="76">
                  <c:v>49124</c:v>
                </c:pt>
                <c:pt idx="77">
                  <c:v>49168</c:v>
                </c:pt>
                <c:pt idx="78">
                  <c:v>49188</c:v>
                </c:pt>
                <c:pt idx="79">
                  <c:v>49212</c:v>
                </c:pt>
                <c:pt idx="80">
                  <c:v>49160</c:v>
                </c:pt>
                <c:pt idx="81">
                  <c:v>49192</c:v>
                </c:pt>
                <c:pt idx="82">
                  <c:v>49096</c:v>
                </c:pt>
                <c:pt idx="83">
                  <c:v>48880</c:v>
                </c:pt>
                <c:pt idx="84">
                  <c:v>48916</c:v>
                </c:pt>
                <c:pt idx="85">
                  <c:v>48968</c:v>
                </c:pt>
                <c:pt idx="86">
                  <c:v>48884</c:v>
                </c:pt>
                <c:pt idx="87">
                  <c:v>48964</c:v>
                </c:pt>
                <c:pt idx="88">
                  <c:v>48980</c:v>
                </c:pt>
                <c:pt idx="89">
                  <c:v>49040</c:v>
                </c:pt>
                <c:pt idx="90">
                  <c:v>48932</c:v>
                </c:pt>
                <c:pt idx="91">
                  <c:v>48880</c:v>
                </c:pt>
                <c:pt idx="92">
                  <c:v>48836</c:v>
                </c:pt>
                <c:pt idx="93">
                  <c:v>48808</c:v>
                </c:pt>
                <c:pt idx="94">
                  <c:v>48912</c:v>
                </c:pt>
                <c:pt idx="95">
                  <c:v>48600</c:v>
                </c:pt>
                <c:pt idx="96">
                  <c:v>48620</c:v>
                </c:pt>
                <c:pt idx="97">
                  <c:v>48664</c:v>
                </c:pt>
                <c:pt idx="98">
                  <c:v>48624</c:v>
                </c:pt>
                <c:pt idx="99">
                  <c:v>48584</c:v>
                </c:pt>
                <c:pt idx="100">
                  <c:v>48556</c:v>
                </c:pt>
                <c:pt idx="101">
                  <c:v>48516</c:v>
                </c:pt>
                <c:pt idx="102">
                  <c:v>48612</c:v>
                </c:pt>
                <c:pt idx="103">
                  <c:v>48540</c:v>
                </c:pt>
                <c:pt idx="104">
                  <c:v>48592</c:v>
                </c:pt>
                <c:pt idx="105">
                  <c:v>48620</c:v>
                </c:pt>
                <c:pt idx="106">
                  <c:v>48652</c:v>
                </c:pt>
                <c:pt idx="107">
                  <c:v>48568</c:v>
                </c:pt>
                <c:pt idx="108">
                  <c:v>48436</c:v>
                </c:pt>
                <c:pt idx="109">
                  <c:v>48464</c:v>
                </c:pt>
                <c:pt idx="110">
                  <c:v>48404</c:v>
                </c:pt>
                <c:pt idx="111">
                  <c:v>48424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DD-4505-977C-F832182637BB}"/>
            </c:ext>
          </c:extLst>
        </c:ser>
        <c:ser>
          <c:idx val="2"/>
          <c:order val="2"/>
          <c:tx>
            <c:strRef>
              <c:f>Trades!$AL$1</c:f>
              <c:strCache>
                <c:ptCount val="1"/>
                <c:pt idx="0">
                  <c:v>BalProp_tp2only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Trades!$AL$2:$AL$522</c:f>
              <c:numCache>
                <c:formatCode>"$"#,##0.00</c:formatCode>
                <c:ptCount val="521"/>
                <c:pt idx="0">
                  <c:v>50040</c:v>
                </c:pt>
                <c:pt idx="1">
                  <c:v>50100</c:v>
                </c:pt>
                <c:pt idx="2">
                  <c:v>50168</c:v>
                </c:pt>
                <c:pt idx="3">
                  <c:v>50028</c:v>
                </c:pt>
                <c:pt idx="4">
                  <c:v>50096</c:v>
                </c:pt>
                <c:pt idx="5">
                  <c:v>50044</c:v>
                </c:pt>
                <c:pt idx="6">
                  <c:v>49988</c:v>
                </c:pt>
                <c:pt idx="7">
                  <c:v>49896</c:v>
                </c:pt>
                <c:pt idx="8">
                  <c:v>49848</c:v>
                </c:pt>
                <c:pt idx="9">
                  <c:v>49748</c:v>
                </c:pt>
                <c:pt idx="10">
                  <c:v>49796</c:v>
                </c:pt>
                <c:pt idx="11">
                  <c:v>49748</c:v>
                </c:pt>
                <c:pt idx="12">
                  <c:v>49380</c:v>
                </c:pt>
                <c:pt idx="13">
                  <c:v>49336</c:v>
                </c:pt>
                <c:pt idx="14">
                  <c:v>49288</c:v>
                </c:pt>
                <c:pt idx="15">
                  <c:v>49324</c:v>
                </c:pt>
                <c:pt idx="16">
                  <c:v>49252</c:v>
                </c:pt>
                <c:pt idx="17">
                  <c:v>49220</c:v>
                </c:pt>
                <c:pt idx="18">
                  <c:v>49252</c:v>
                </c:pt>
                <c:pt idx="19">
                  <c:v>49164</c:v>
                </c:pt>
                <c:pt idx="20">
                  <c:v>49208</c:v>
                </c:pt>
                <c:pt idx="21">
                  <c:v>49144</c:v>
                </c:pt>
                <c:pt idx="22">
                  <c:v>49116</c:v>
                </c:pt>
                <c:pt idx="23">
                  <c:v>49080</c:v>
                </c:pt>
                <c:pt idx="24">
                  <c:v>49032</c:v>
                </c:pt>
                <c:pt idx="25">
                  <c:v>48996</c:v>
                </c:pt>
                <c:pt idx="26">
                  <c:v>49068</c:v>
                </c:pt>
                <c:pt idx="27">
                  <c:v>49008</c:v>
                </c:pt>
                <c:pt idx="28">
                  <c:v>48960</c:v>
                </c:pt>
                <c:pt idx="29">
                  <c:v>48900</c:v>
                </c:pt>
                <c:pt idx="30">
                  <c:v>48844</c:v>
                </c:pt>
                <c:pt idx="31">
                  <c:v>48900</c:v>
                </c:pt>
                <c:pt idx="32">
                  <c:v>48860</c:v>
                </c:pt>
                <c:pt idx="33">
                  <c:v>48972</c:v>
                </c:pt>
                <c:pt idx="34">
                  <c:v>49008</c:v>
                </c:pt>
                <c:pt idx="35">
                  <c:v>49044</c:v>
                </c:pt>
                <c:pt idx="36">
                  <c:v>49148</c:v>
                </c:pt>
                <c:pt idx="37">
                  <c:v>49172</c:v>
                </c:pt>
                <c:pt idx="38">
                  <c:v>49200</c:v>
                </c:pt>
                <c:pt idx="39">
                  <c:v>49160</c:v>
                </c:pt>
                <c:pt idx="40">
                  <c:v>49244</c:v>
                </c:pt>
                <c:pt idx="41">
                  <c:v>49208</c:v>
                </c:pt>
                <c:pt idx="42">
                  <c:v>49252</c:v>
                </c:pt>
                <c:pt idx="43">
                  <c:v>49200</c:v>
                </c:pt>
                <c:pt idx="44">
                  <c:v>49164</c:v>
                </c:pt>
                <c:pt idx="45">
                  <c:v>49104</c:v>
                </c:pt>
                <c:pt idx="46">
                  <c:v>49136</c:v>
                </c:pt>
                <c:pt idx="47">
                  <c:v>49196</c:v>
                </c:pt>
                <c:pt idx="48">
                  <c:v>49080</c:v>
                </c:pt>
                <c:pt idx="49">
                  <c:v>49116</c:v>
                </c:pt>
                <c:pt idx="50">
                  <c:v>49080</c:v>
                </c:pt>
                <c:pt idx="51">
                  <c:v>49124</c:v>
                </c:pt>
                <c:pt idx="52">
                  <c:v>49088</c:v>
                </c:pt>
                <c:pt idx="53">
                  <c:v>49128</c:v>
                </c:pt>
                <c:pt idx="54">
                  <c:v>49172</c:v>
                </c:pt>
                <c:pt idx="55">
                  <c:v>49140</c:v>
                </c:pt>
                <c:pt idx="56">
                  <c:v>49092</c:v>
                </c:pt>
                <c:pt idx="57">
                  <c:v>49188</c:v>
                </c:pt>
                <c:pt idx="58">
                  <c:v>49216</c:v>
                </c:pt>
                <c:pt idx="59">
                  <c:v>49188</c:v>
                </c:pt>
                <c:pt idx="60">
                  <c:v>49256</c:v>
                </c:pt>
                <c:pt idx="61">
                  <c:v>49292</c:v>
                </c:pt>
                <c:pt idx="62">
                  <c:v>49256</c:v>
                </c:pt>
                <c:pt idx="63">
                  <c:v>49220</c:v>
                </c:pt>
                <c:pt idx="64">
                  <c:v>49180</c:v>
                </c:pt>
                <c:pt idx="65">
                  <c:v>49136</c:v>
                </c:pt>
                <c:pt idx="66">
                  <c:v>49068</c:v>
                </c:pt>
                <c:pt idx="67">
                  <c:v>48984</c:v>
                </c:pt>
                <c:pt idx="68">
                  <c:v>49024</c:v>
                </c:pt>
                <c:pt idx="69">
                  <c:v>48956</c:v>
                </c:pt>
                <c:pt idx="70">
                  <c:v>48904</c:v>
                </c:pt>
                <c:pt idx="71">
                  <c:v>48952</c:v>
                </c:pt>
                <c:pt idx="72">
                  <c:v>48996</c:v>
                </c:pt>
                <c:pt idx="73">
                  <c:v>48916</c:v>
                </c:pt>
                <c:pt idx="74">
                  <c:v>48792</c:v>
                </c:pt>
                <c:pt idx="75">
                  <c:v>48744</c:v>
                </c:pt>
                <c:pt idx="76">
                  <c:v>48680</c:v>
                </c:pt>
                <c:pt idx="77">
                  <c:v>48736</c:v>
                </c:pt>
                <c:pt idx="78">
                  <c:v>48768</c:v>
                </c:pt>
                <c:pt idx="79">
                  <c:v>48728</c:v>
                </c:pt>
                <c:pt idx="80">
                  <c:v>48676</c:v>
                </c:pt>
                <c:pt idx="81">
                  <c:v>48720</c:v>
                </c:pt>
                <c:pt idx="82">
                  <c:v>48624</c:v>
                </c:pt>
                <c:pt idx="83">
                  <c:v>48408</c:v>
                </c:pt>
                <c:pt idx="84">
                  <c:v>48456</c:v>
                </c:pt>
                <c:pt idx="85">
                  <c:v>48520</c:v>
                </c:pt>
                <c:pt idx="86">
                  <c:v>48436</c:v>
                </c:pt>
                <c:pt idx="87">
                  <c:v>48528</c:v>
                </c:pt>
                <c:pt idx="88">
                  <c:v>48556</c:v>
                </c:pt>
                <c:pt idx="89">
                  <c:v>48628</c:v>
                </c:pt>
                <c:pt idx="90">
                  <c:v>48520</c:v>
                </c:pt>
                <c:pt idx="91">
                  <c:v>48468</c:v>
                </c:pt>
                <c:pt idx="92">
                  <c:v>48424</c:v>
                </c:pt>
                <c:pt idx="93">
                  <c:v>48396</c:v>
                </c:pt>
                <c:pt idx="94">
                  <c:v>48512</c:v>
                </c:pt>
                <c:pt idx="95">
                  <c:v>48200</c:v>
                </c:pt>
                <c:pt idx="96">
                  <c:v>48168</c:v>
                </c:pt>
                <c:pt idx="97">
                  <c:v>48224</c:v>
                </c:pt>
                <c:pt idx="98">
                  <c:v>48184</c:v>
                </c:pt>
                <c:pt idx="99">
                  <c:v>48144</c:v>
                </c:pt>
                <c:pt idx="100">
                  <c:v>48116</c:v>
                </c:pt>
                <c:pt idx="101">
                  <c:v>48076</c:v>
                </c:pt>
                <c:pt idx="102">
                  <c:v>48184</c:v>
                </c:pt>
                <c:pt idx="103">
                  <c:v>48112</c:v>
                </c:pt>
                <c:pt idx="104">
                  <c:v>48176</c:v>
                </c:pt>
                <c:pt idx="105">
                  <c:v>48136</c:v>
                </c:pt>
                <c:pt idx="106">
                  <c:v>48180</c:v>
                </c:pt>
                <c:pt idx="107">
                  <c:v>48096</c:v>
                </c:pt>
                <c:pt idx="108">
                  <c:v>47964</c:v>
                </c:pt>
                <c:pt idx="109">
                  <c:v>48004</c:v>
                </c:pt>
                <c:pt idx="110">
                  <c:v>47944</c:v>
                </c:pt>
                <c:pt idx="111">
                  <c:v>47976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5DD-4505-977C-F832182637BB}"/>
            </c:ext>
          </c:extLst>
        </c:ser>
        <c:ser>
          <c:idx val="3"/>
          <c:order val="3"/>
          <c:tx>
            <c:strRef>
              <c:f>Trades!$AM$1</c:f>
              <c:strCache>
                <c:ptCount val="1"/>
                <c:pt idx="0">
                  <c:v>BalProp_hybrid_be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Trades!$AM$2:$AM$522</c:f>
              <c:numCache>
                <c:formatCode>"$"#,##0.00</c:formatCode>
                <c:ptCount val="521"/>
                <c:pt idx="0">
                  <c:v>50022</c:v>
                </c:pt>
                <c:pt idx="1">
                  <c:v>50060</c:v>
                </c:pt>
                <c:pt idx="2">
                  <c:v>50104</c:v>
                </c:pt>
                <c:pt idx="3">
                  <c:v>50142</c:v>
                </c:pt>
                <c:pt idx="4">
                  <c:v>50186</c:v>
                </c:pt>
                <c:pt idx="5">
                  <c:v>50198</c:v>
                </c:pt>
                <c:pt idx="6">
                  <c:v>50142</c:v>
                </c:pt>
                <c:pt idx="7">
                  <c:v>50050</c:v>
                </c:pt>
                <c:pt idx="8">
                  <c:v>50060</c:v>
                </c:pt>
                <c:pt idx="9">
                  <c:v>49960</c:v>
                </c:pt>
                <c:pt idx="10">
                  <c:v>49988</c:v>
                </c:pt>
                <c:pt idx="11">
                  <c:v>50018</c:v>
                </c:pt>
                <c:pt idx="12">
                  <c:v>49650</c:v>
                </c:pt>
                <c:pt idx="13">
                  <c:v>49606</c:v>
                </c:pt>
                <c:pt idx="14">
                  <c:v>49616</c:v>
                </c:pt>
                <c:pt idx="15">
                  <c:v>49636</c:v>
                </c:pt>
                <c:pt idx="16">
                  <c:v>49654</c:v>
                </c:pt>
                <c:pt idx="17">
                  <c:v>49660</c:v>
                </c:pt>
                <c:pt idx="18">
                  <c:v>49676</c:v>
                </c:pt>
                <c:pt idx="19">
                  <c:v>49588</c:v>
                </c:pt>
                <c:pt idx="20">
                  <c:v>49614</c:v>
                </c:pt>
                <c:pt idx="21">
                  <c:v>49656</c:v>
                </c:pt>
                <c:pt idx="22">
                  <c:v>49628</c:v>
                </c:pt>
                <c:pt idx="23">
                  <c:v>49648</c:v>
                </c:pt>
                <c:pt idx="24">
                  <c:v>49658</c:v>
                </c:pt>
                <c:pt idx="25">
                  <c:v>49622</c:v>
                </c:pt>
                <c:pt idx="26">
                  <c:v>49670</c:v>
                </c:pt>
                <c:pt idx="27">
                  <c:v>49708</c:v>
                </c:pt>
                <c:pt idx="28">
                  <c:v>49660</c:v>
                </c:pt>
                <c:pt idx="29">
                  <c:v>49698</c:v>
                </c:pt>
                <c:pt idx="30">
                  <c:v>49642</c:v>
                </c:pt>
                <c:pt idx="31">
                  <c:v>49676</c:v>
                </c:pt>
                <c:pt idx="32">
                  <c:v>49636</c:v>
                </c:pt>
                <c:pt idx="33">
                  <c:v>49716</c:v>
                </c:pt>
                <c:pt idx="34">
                  <c:v>49736</c:v>
                </c:pt>
                <c:pt idx="35">
                  <c:v>49754</c:v>
                </c:pt>
                <c:pt idx="36">
                  <c:v>49828</c:v>
                </c:pt>
                <c:pt idx="37">
                  <c:v>49838</c:v>
                </c:pt>
                <c:pt idx="38">
                  <c:v>49850</c:v>
                </c:pt>
                <c:pt idx="39">
                  <c:v>49810</c:v>
                </c:pt>
                <c:pt idx="40">
                  <c:v>49864</c:v>
                </c:pt>
                <c:pt idx="41">
                  <c:v>49884</c:v>
                </c:pt>
                <c:pt idx="42">
                  <c:v>49910</c:v>
                </c:pt>
                <c:pt idx="43">
                  <c:v>49942</c:v>
                </c:pt>
                <c:pt idx="44">
                  <c:v>49906</c:v>
                </c:pt>
                <c:pt idx="45">
                  <c:v>49944</c:v>
                </c:pt>
                <c:pt idx="46">
                  <c:v>49960</c:v>
                </c:pt>
                <c:pt idx="47">
                  <c:v>49998</c:v>
                </c:pt>
                <c:pt idx="48">
                  <c:v>49882</c:v>
                </c:pt>
                <c:pt idx="49">
                  <c:v>49902</c:v>
                </c:pt>
                <c:pt idx="50">
                  <c:v>49866</c:v>
                </c:pt>
                <c:pt idx="51">
                  <c:v>49892</c:v>
                </c:pt>
                <c:pt idx="52">
                  <c:v>49856</c:v>
                </c:pt>
                <c:pt idx="53">
                  <c:v>49878</c:v>
                </c:pt>
                <c:pt idx="54">
                  <c:v>49904</c:v>
                </c:pt>
                <c:pt idx="55">
                  <c:v>49872</c:v>
                </c:pt>
                <c:pt idx="56">
                  <c:v>49900</c:v>
                </c:pt>
                <c:pt idx="57">
                  <c:v>49968</c:v>
                </c:pt>
                <c:pt idx="58">
                  <c:v>49980</c:v>
                </c:pt>
                <c:pt idx="59">
                  <c:v>49952</c:v>
                </c:pt>
                <c:pt idx="60">
                  <c:v>49996</c:v>
                </c:pt>
                <c:pt idx="61">
                  <c:v>50016</c:v>
                </c:pt>
                <c:pt idx="62">
                  <c:v>49980</c:v>
                </c:pt>
                <c:pt idx="63">
                  <c:v>49944</c:v>
                </c:pt>
                <c:pt idx="64">
                  <c:v>49952</c:v>
                </c:pt>
                <c:pt idx="65">
                  <c:v>49908</c:v>
                </c:pt>
                <c:pt idx="66">
                  <c:v>49840</c:v>
                </c:pt>
                <c:pt idx="67">
                  <c:v>49756</c:v>
                </c:pt>
                <c:pt idx="68">
                  <c:v>49778</c:v>
                </c:pt>
                <c:pt idx="69">
                  <c:v>49796</c:v>
                </c:pt>
                <c:pt idx="70">
                  <c:v>49744</c:v>
                </c:pt>
                <c:pt idx="71">
                  <c:v>49772</c:v>
                </c:pt>
                <c:pt idx="72">
                  <c:v>49798</c:v>
                </c:pt>
                <c:pt idx="73">
                  <c:v>49718</c:v>
                </c:pt>
                <c:pt idx="74">
                  <c:v>49594</c:v>
                </c:pt>
                <c:pt idx="75">
                  <c:v>49546</c:v>
                </c:pt>
                <c:pt idx="76">
                  <c:v>49482</c:v>
                </c:pt>
                <c:pt idx="77">
                  <c:v>49520</c:v>
                </c:pt>
                <c:pt idx="78">
                  <c:v>49536</c:v>
                </c:pt>
                <c:pt idx="79">
                  <c:v>49556</c:v>
                </c:pt>
                <c:pt idx="80">
                  <c:v>49568</c:v>
                </c:pt>
                <c:pt idx="81">
                  <c:v>49594</c:v>
                </c:pt>
                <c:pt idx="82">
                  <c:v>49498</c:v>
                </c:pt>
                <c:pt idx="83">
                  <c:v>49558</c:v>
                </c:pt>
                <c:pt idx="84">
                  <c:v>49586</c:v>
                </c:pt>
                <c:pt idx="85">
                  <c:v>49628</c:v>
                </c:pt>
                <c:pt idx="86">
                  <c:v>49650</c:v>
                </c:pt>
                <c:pt idx="87">
                  <c:v>49714</c:v>
                </c:pt>
                <c:pt idx="88">
                  <c:v>49726</c:v>
                </c:pt>
                <c:pt idx="89">
                  <c:v>49774</c:v>
                </c:pt>
                <c:pt idx="90">
                  <c:v>49666</c:v>
                </c:pt>
                <c:pt idx="91">
                  <c:v>49614</c:v>
                </c:pt>
                <c:pt idx="92">
                  <c:v>49570</c:v>
                </c:pt>
                <c:pt idx="93">
                  <c:v>49542</c:v>
                </c:pt>
                <c:pt idx="94">
                  <c:v>49624</c:v>
                </c:pt>
                <c:pt idx="95">
                  <c:v>49312</c:v>
                </c:pt>
                <c:pt idx="96">
                  <c:v>49328</c:v>
                </c:pt>
                <c:pt idx="97">
                  <c:v>49364</c:v>
                </c:pt>
                <c:pt idx="98">
                  <c:v>49372</c:v>
                </c:pt>
                <c:pt idx="99">
                  <c:v>49332</c:v>
                </c:pt>
                <c:pt idx="100">
                  <c:v>49304</c:v>
                </c:pt>
                <c:pt idx="101">
                  <c:v>49264</c:v>
                </c:pt>
                <c:pt idx="102">
                  <c:v>49340</c:v>
                </c:pt>
                <c:pt idx="103">
                  <c:v>49268</c:v>
                </c:pt>
                <c:pt idx="104">
                  <c:v>49310</c:v>
                </c:pt>
                <c:pt idx="105">
                  <c:v>49332</c:v>
                </c:pt>
                <c:pt idx="106">
                  <c:v>49358</c:v>
                </c:pt>
                <c:pt idx="107">
                  <c:v>49274</c:v>
                </c:pt>
                <c:pt idx="108">
                  <c:v>49310</c:v>
                </c:pt>
                <c:pt idx="109">
                  <c:v>49332</c:v>
                </c:pt>
                <c:pt idx="110">
                  <c:v>49346</c:v>
                </c:pt>
                <c:pt idx="111">
                  <c:v>49362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5DD-4505-977C-F832182637BB}"/>
            </c:ext>
          </c:extLst>
        </c:ser>
        <c:ser>
          <c:idx val="4"/>
          <c:order val="4"/>
          <c:tx>
            <c:strRef>
              <c:f>Trades!$AN$1</c:f>
              <c:strCache>
                <c:ptCount val="1"/>
                <c:pt idx="0">
                  <c:v>BalProp_hybrid_nobe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Trades!$A$2:$A$522</c:f>
              <c:numCache>
                <c:formatCode>General</c:formatCode>
                <c:ptCount val="5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</c:numCache>
            </c:numRef>
          </c:cat>
          <c:val>
            <c:numRef>
              <c:f>Trades!$AN$2:$AN$522</c:f>
              <c:numCache>
                <c:formatCode>"$"#,##0.00</c:formatCode>
                <c:ptCount val="521"/>
                <c:pt idx="0">
                  <c:v>50022</c:v>
                </c:pt>
                <c:pt idx="1">
                  <c:v>50060</c:v>
                </c:pt>
                <c:pt idx="2">
                  <c:v>50104</c:v>
                </c:pt>
                <c:pt idx="3">
                  <c:v>50072</c:v>
                </c:pt>
                <c:pt idx="4">
                  <c:v>50116</c:v>
                </c:pt>
                <c:pt idx="5">
                  <c:v>50102</c:v>
                </c:pt>
                <c:pt idx="6">
                  <c:v>50046</c:v>
                </c:pt>
                <c:pt idx="7">
                  <c:v>49954</c:v>
                </c:pt>
                <c:pt idx="8">
                  <c:v>49940</c:v>
                </c:pt>
                <c:pt idx="9">
                  <c:v>49840</c:v>
                </c:pt>
                <c:pt idx="10">
                  <c:v>49868</c:v>
                </c:pt>
                <c:pt idx="11">
                  <c:v>49898</c:v>
                </c:pt>
                <c:pt idx="12">
                  <c:v>49530</c:v>
                </c:pt>
                <c:pt idx="13">
                  <c:v>49486</c:v>
                </c:pt>
                <c:pt idx="14">
                  <c:v>49472</c:v>
                </c:pt>
                <c:pt idx="15">
                  <c:v>49492</c:v>
                </c:pt>
                <c:pt idx="16">
                  <c:v>49474</c:v>
                </c:pt>
                <c:pt idx="17">
                  <c:v>49464</c:v>
                </c:pt>
                <c:pt idx="18">
                  <c:v>49480</c:v>
                </c:pt>
                <c:pt idx="19">
                  <c:v>49392</c:v>
                </c:pt>
                <c:pt idx="20">
                  <c:v>49418</c:v>
                </c:pt>
                <c:pt idx="21">
                  <c:v>49460</c:v>
                </c:pt>
                <c:pt idx="22">
                  <c:v>49432</c:v>
                </c:pt>
                <c:pt idx="23">
                  <c:v>49452</c:v>
                </c:pt>
                <c:pt idx="24">
                  <c:v>49438</c:v>
                </c:pt>
                <c:pt idx="25">
                  <c:v>49402</c:v>
                </c:pt>
                <c:pt idx="26">
                  <c:v>49450</c:v>
                </c:pt>
                <c:pt idx="27">
                  <c:v>49488</c:v>
                </c:pt>
                <c:pt idx="28">
                  <c:v>49440</c:v>
                </c:pt>
                <c:pt idx="29">
                  <c:v>49478</c:v>
                </c:pt>
                <c:pt idx="30">
                  <c:v>49422</c:v>
                </c:pt>
                <c:pt idx="31">
                  <c:v>49456</c:v>
                </c:pt>
                <c:pt idx="32">
                  <c:v>49416</c:v>
                </c:pt>
                <c:pt idx="33">
                  <c:v>49496</c:v>
                </c:pt>
                <c:pt idx="34">
                  <c:v>49516</c:v>
                </c:pt>
                <c:pt idx="35">
                  <c:v>49534</c:v>
                </c:pt>
                <c:pt idx="36">
                  <c:v>49608</c:v>
                </c:pt>
                <c:pt idx="37">
                  <c:v>49618</c:v>
                </c:pt>
                <c:pt idx="38">
                  <c:v>49630</c:v>
                </c:pt>
                <c:pt idx="39">
                  <c:v>49590</c:v>
                </c:pt>
                <c:pt idx="40">
                  <c:v>49644</c:v>
                </c:pt>
                <c:pt idx="41">
                  <c:v>49664</c:v>
                </c:pt>
                <c:pt idx="42">
                  <c:v>49690</c:v>
                </c:pt>
                <c:pt idx="43">
                  <c:v>49722</c:v>
                </c:pt>
                <c:pt idx="44">
                  <c:v>49686</c:v>
                </c:pt>
                <c:pt idx="45">
                  <c:v>49724</c:v>
                </c:pt>
                <c:pt idx="46">
                  <c:v>49740</c:v>
                </c:pt>
                <c:pt idx="47">
                  <c:v>49778</c:v>
                </c:pt>
                <c:pt idx="48">
                  <c:v>49662</c:v>
                </c:pt>
                <c:pt idx="49">
                  <c:v>49682</c:v>
                </c:pt>
                <c:pt idx="50">
                  <c:v>49646</c:v>
                </c:pt>
                <c:pt idx="51">
                  <c:v>49672</c:v>
                </c:pt>
                <c:pt idx="52">
                  <c:v>49636</c:v>
                </c:pt>
                <c:pt idx="53">
                  <c:v>49658</c:v>
                </c:pt>
                <c:pt idx="54">
                  <c:v>49684</c:v>
                </c:pt>
                <c:pt idx="55">
                  <c:v>49652</c:v>
                </c:pt>
                <c:pt idx="56">
                  <c:v>49680</c:v>
                </c:pt>
                <c:pt idx="57">
                  <c:v>49748</c:v>
                </c:pt>
                <c:pt idx="58">
                  <c:v>49760</c:v>
                </c:pt>
                <c:pt idx="59">
                  <c:v>49732</c:v>
                </c:pt>
                <c:pt idx="60">
                  <c:v>49776</c:v>
                </c:pt>
                <c:pt idx="61">
                  <c:v>49796</c:v>
                </c:pt>
                <c:pt idx="62">
                  <c:v>49760</c:v>
                </c:pt>
                <c:pt idx="63">
                  <c:v>49724</c:v>
                </c:pt>
                <c:pt idx="64">
                  <c:v>49712</c:v>
                </c:pt>
                <c:pt idx="65">
                  <c:v>49668</c:v>
                </c:pt>
                <c:pt idx="66">
                  <c:v>49600</c:v>
                </c:pt>
                <c:pt idx="67">
                  <c:v>49516</c:v>
                </c:pt>
                <c:pt idx="68">
                  <c:v>49538</c:v>
                </c:pt>
                <c:pt idx="69">
                  <c:v>49522</c:v>
                </c:pt>
                <c:pt idx="70">
                  <c:v>49470</c:v>
                </c:pt>
                <c:pt idx="71">
                  <c:v>49498</c:v>
                </c:pt>
                <c:pt idx="72">
                  <c:v>49524</c:v>
                </c:pt>
                <c:pt idx="73">
                  <c:v>49444</c:v>
                </c:pt>
                <c:pt idx="74">
                  <c:v>49320</c:v>
                </c:pt>
                <c:pt idx="75">
                  <c:v>49272</c:v>
                </c:pt>
                <c:pt idx="76">
                  <c:v>49208</c:v>
                </c:pt>
                <c:pt idx="77">
                  <c:v>49246</c:v>
                </c:pt>
                <c:pt idx="78">
                  <c:v>49262</c:v>
                </c:pt>
                <c:pt idx="79">
                  <c:v>49282</c:v>
                </c:pt>
                <c:pt idx="80">
                  <c:v>49268</c:v>
                </c:pt>
                <c:pt idx="81">
                  <c:v>49294</c:v>
                </c:pt>
                <c:pt idx="82">
                  <c:v>49198</c:v>
                </c:pt>
                <c:pt idx="83">
                  <c:v>49150</c:v>
                </c:pt>
                <c:pt idx="84">
                  <c:v>49178</c:v>
                </c:pt>
                <c:pt idx="85">
                  <c:v>49220</c:v>
                </c:pt>
                <c:pt idx="86">
                  <c:v>49200</c:v>
                </c:pt>
                <c:pt idx="87">
                  <c:v>49264</c:v>
                </c:pt>
                <c:pt idx="88">
                  <c:v>49276</c:v>
                </c:pt>
                <c:pt idx="89">
                  <c:v>49324</c:v>
                </c:pt>
                <c:pt idx="90">
                  <c:v>49216</c:v>
                </c:pt>
                <c:pt idx="91">
                  <c:v>49164</c:v>
                </c:pt>
                <c:pt idx="92">
                  <c:v>49120</c:v>
                </c:pt>
                <c:pt idx="93">
                  <c:v>49092</c:v>
                </c:pt>
                <c:pt idx="94">
                  <c:v>49174</c:v>
                </c:pt>
                <c:pt idx="95">
                  <c:v>48862</c:v>
                </c:pt>
                <c:pt idx="96">
                  <c:v>48878</c:v>
                </c:pt>
                <c:pt idx="97">
                  <c:v>48914</c:v>
                </c:pt>
                <c:pt idx="98">
                  <c:v>48902</c:v>
                </c:pt>
                <c:pt idx="99">
                  <c:v>48862</c:v>
                </c:pt>
                <c:pt idx="100">
                  <c:v>48834</c:v>
                </c:pt>
                <c:pt idx="101">
                  <c:v>48794</c:v>
                </c:pt>
                <c:pt idx="102">
                  <c:v>48870</c:v>
                </c:pt>
                <c:pt idx="103">
                  <c:v>48798</c:v>
                </c:pt>
                <c:pt idx="104">
                  <c:v>48840</c:v>
                </c:pt>
                <c:pt idx="105">
                  <c:v>48862</c:v>
                </c:pt>
                <c:pt idx="106">
                  <c:v>48888</c:v>
                </c:pt>
                <c:pt idx="107">
                  <c:v>48804</c:v>
                </c:pt>
                <c:pt idx="108">
                  <c:v>48774</c:v>
                </c:pt>
                <c:pt idx="109">
                  <c:v>48796</c:v>
                </c:pt>
                <c:pt idx="110">
                  <c:v>48780</c:v>
                </c:pt>
                <c:pt idx="111">
                  <c:v>48796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5DD-4505-977C-F8321826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894720"/>
        <c:axId val="284896640"/>
      </c:lineChart>
      <c:catAx>
        <c:axId val="2848947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84896640"/>
        <c:crosses val="autoZero"/>
        <c:auto val="1"/>
        <c:lblAlgn val="ctr"/>
        <c:lblOffset val="100"/>
        <c:noMultiLvlLbl val="1"/>
      </c:catAx>
      <c:valAx>
        <c:axId val="28489664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Prop ($)</a:t>
                </a:r>
              </a:p>
            </c:rich>
          </c:tx>
          <c:overlay val="1"/>
        </c:title>
        <c:numFmt formatCode="&quot;$&quot;#,##0.00" sourceLinked="1"/>
        <c:majorTickMark val="none"/>
        <c:minorTickMark val="none"/>
        <c:tickLblPos val="nextTo"/>
        <c:crossAx val="28489472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864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29</xdr:row>
      <xdr:rowOff>0</xdr:rowOff>
    </xdr:from>
    <xdr:ext cx="864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opLeftCell="B1" workbookViewId="0">
      <selection activeCell="J6" sqref="J6"/>
    </sheetView>
  </sheetViews>
  <sheetFormatPr defaultRowHeight="15" x14ac:dyDescent="0.25"/>
  <cols>
    <col min="1" max="1" width="24" customWidth="1"/>
    <col min="2" max="2" width="14" customWidth="1"/>
    <col min="3" max="3" width="38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 x14ac:dyDescent="0.35">
      <c r="A1" s="34" t="s">
        <v>0</v>
      </c>
      <c r="B1" s="35"/>
      <c r="C1" s="35"/>
    </row>
    <row r="3" spans="1:10" x14ac:dyDescent="0.25">
      <c r="A3" s="1" t="s">
        <v>1</v>
      </c>
      <c r="B3" s="1" t="s">
        <v>2</v>
      </c>
      <c r="C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t="s">
        <v>10</v>
      </c>
      <c r="B4" s="2">
        <v>10000</v>
      </c>
      <c r="C4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</row>
    <row r="5" spans="1:10" x14ac:dyDescent="0.25">
      <c r="A5" t="s">
        <v>18</v>
      </c>
      <c r="B5" s="4">
        <v>1</v>
      </c>
      <c r="C5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186</v>
      </c>
    </row>
    <row r="6" spans="1:10" x14ac:dyDescent="0.25">
      <c r="A6" t="s">
        <v>26</v>
      </c>
      <c r="B6" s="5">
        <f>B4*B5/100</f>
        <v>100</v>
      </c>
      <c r="C6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J6" s="3" t="s">
        <v>32</v>
      </c>
    </row>
    <row r="7" spans="1:10" x14ac:dyDescent="0.25">
      <c r="E7" s="3" t="s">
        <v>33</v>
      </c>
      <c r="F7" s="3" t="s">
        <v>34</v>
      </c>
      <c r="G7" s="3" t="s">
        <v>35</v>
      </c>
      <c r="J7" s="3" t="s">
        <v>36</v>
      </c>
    </row>
    <row r="8" spans="1:10" ht="15.75" x14ac:dyDescent="0.25">
      <c r="A8" s="36" t="s">
        <v>37</v>
      </c>
      <c r="B8" s="35"/>
      <c r="C8" s="35"/>
      <c r="E8" s="3" t="s">
        <v>38</v>
      </c>
      <c r="F8" s="3" t="s">
        <v>39</v>
      </c>
      <c r="G8" s="3" t="s">
        <v>40</v>
      </c>
    </row>
    <row r="9" spans="1:10" x14ac:dyDescent="0.25">
      <c r="A9" t="s">
        <v>41</v>
      </c>
      <c r="B9" s="2">
        <v>50000</v>
      </c>
      <c r="C9" t="s">
        <v>42</v>
      </c>
      <c r="F9" s="3" t="s">
        <v>43</v>
      </c>
      <c r="G9" s="3" t="s">
        <v>44</v>
      </c>
    </row>
    <row r="10" spans="1:10" x14ac:dyDescent="0.25">
      <c r="A10" t="s">
        <v>45</v>
      </c>
      <c r="B10" s="6">
        <v>80</v>
      </c>
      <c r="C10" t="s">
        <v>46</v>
      </c>
      <c r="F10" s="3" t="s">
        <v>47</v>
      </c>
    </row>
    <row r="11" spans="1:10" x14ac:dyDescent="0.25">
      <c r="A11" t="s">
        <v>48</v>
      </c>
      <c r="B11" s="7">
        <f>B9*B10/100</f>
        <v>40000</v>
      </c>
      <c r="C11" t="s">
        <v>49</v>
      </c>
    </row>
    <row r="12" spans="1:10" x14ac:dyDescent="0.25">
      <c r="A12" t="s">
        <v>50</v>
      </c>
      <c r="B12" s="4">
        <v>4</v>
      </c>
      <c r="C12" t="s">
        <v>51</v>
      </c>
    </row>
    <row r="13" spans="1:10" x14ac:dyDescent="0.25">
      <c r="A13" t="s">
        <v>52</v>
      </c>
      <c r="B13" s="7">
        <f>B9*B12/100</f>
        <v>2000</v>
      </c>
      <c r="C13" t="s">
        <v>53</v>
      </c>
    </row>
    <row r="14" spans="1:10" x14ac:dyDescent="0.25">
      <c r="A14" t="s">
        <v>54</v>
      </c>
      <c r="B14" s="4">
        <v>7</v>
      </c>
      <c r="C14" t="s">
        <v>55</v>
      </c>
    </row>
    <row r="15" spans="1:10" x14ac:dyDescent="0.25">
      <c r="A15" t="s">
        <v>56</v>
      </c>
      <c r="B15" s="7">
        <f>B9*B14/100</f>
        <v>3500</v>
      </c>
      <c r="C15" t="s">
        <v>57</v>
      </c>
    </row>
  </sheetData>
  <mergeCells count="2">
    <mergeCell ref="A1:C1"/>
    <mergeCell ref="A8:C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22"/>
  <sheetViews>
    <sheetView showGridLines="0" tabSelected="1" workbookViewId="0">
      <pane xSplit="1" ySplit="1" topLeftCell="B84" activePane="bottomRight" state="frozen"/>
      <selection pane="topRight"/>
      <selection pane="bottomLeft"/>
      <selection pane="bottomRight" activeCell="H106" sqref="H106"/>
    </sheetView>
  </sheetViews>
  <sheetFormatPr defaultRowHeight="15" outlineLevelCol="1" x14ac:dyDescent="0.25"/>
  <cols>
    <col min="1" max="1" width="5" customWidth="1"/>
    <col min="2" max="2" width="10.7109375" customWidth="1"/>
    <col min="3" max="3" width="9" customWidth="1"/>
    <col min="4" max="4" width="3.7109375" customWidth="1"/>
    <col min="5" max="5" width="7" customWidth="1"/>
    <col min="6" max="6" width="5.42578125" customWidth="1"/>
    <col min="7" max="7" width="5.5703125" customWidth="1"/>
    <col min="8" max="8" width="8" customWidth="1"/>
    <col min="9" max="9" width="5.5703125" customWidth="1"/>
    <col min="10" max="13" width="9" customWidth="1"/>
    <col min="14" max="14" width="6.140625" customWidth="1"/>
    <col min="15" max="15" width="4.28515625" customWidth="1"/>
    <col min="16" max="55" width="11" customWidth="1"/>
    <col min="56" max="70" width="11" hidden="1" customWidth="1" outlineLevel="1"/>
    <col min="71" max="71" width="9.140625" collapsed="1"/>
  </cols>
  <sheetData>
    <row r="1" spans="1:70" x14ac:dyDescent="0.25">
      <c r="A1" s="8" t="s">
        <v>58</v>
      </c>
      <c r="B1" s="8" t="s">
        <v>59</v>
      </c>
      <c r="C1" s="8" t="s">
        <v>60</v>
      </c>
      <c r="D1" s="8" t="s">
        <v>61</v>
      </c>
      <c r="E1" s="8" t="s">
        <v>62</v>
      </c>
      <c r="F1" s="8" t="s">
        <v>63</v>
      </c>
      <c r="G1" s="8" t="s">
        <v>64</v>
      </c>
      <c r="H1" s="8" t="s">
        <v>7</v>
      </c>
      <c r="I1" s="8" t="s">
        <v>8</v>
      </c>
      <c r="J1" s="8" t="s">
        <v>65</v>
      </c>
      <c r="K1" s="8" t="s">
        <v>66</v>
      </c>
      <c r="L1" s="8" t="s">
        <v>67</v>
      </c>
      <c r="M1" s="8" t="s">
        <v>68</v>
      </c>
      <c r="N1" s="8" t="s">
        <v>9</v>
      </c>
      <c r="O1" s="8" t="s">
        <v>69</v>
      </c>
      <c r="P1" s="8" t="s">
        <v>70</v>
      </c>
      <c r="Q1" s="8" t="s">
        <v>71</v>
      </c>
      <c r="R1" s="8" t="s">
        <v>72</v>
      </c>
      <c r="S1" s="8" t="s">
        <v>73</v>
      </c>
      <c r="T1" s="8" t="s">
        <v>74</v>
      </c>
      <c r="U1" s="8" t="s">
        <v>75</v>
      </c>
      <c r="V1" s="8" t="s">
        <v>76</v>
      </c>
      <c r="W1" s="8" t="s">
        <v>77</v>
      </c>
      <c r="X1" s="8" t="s">
        <v>78</v>
      </c>
      <c r="Y1" s="8" t="s">
        <v>79</v>
      </c>
      <c r="Z1" s="8" t="s">
        <v>80</v>
      </c>
      <c r="AA1" s="8" t="s">
        <v>81</v>
      </c>
      <c r="AB1" s="8" t="s">
        <v>82</v>
      </c>
      <c r="AC1" s="8" t="s">
        <v>83</v>
      </c>
      <c r="AD1" s="8" t="s">
        <v>84</v>
      </c>
      <c r="AE1" s="8" t="s">
        <v>85</v>
      </c>
      <c r="AF1" s="8" t="s">
        <v>86</v>
      </c>
      <c r="AG1" s="8" t="s">
        <v>87</v>
      </c>
      <c r="AH1" s="8" t="s">
        <v>88</v>
      </c>
      <c r="AI1" s="8" t="s">
        <v>89</v>
      </c>
      <c r="AJ1" s="8" t="s">
        <v>90</v>
      </c>
      <c r="AK1" s="8" t="s">
        <v>91</v>
      </c>
      <c r="AL1" s="8" t="s">
        <v>92</v>
      </c>
      <c r="AM1" s="8" t="s">
        <v>93</v>
      </c>
      <c r="AN1" s="8" t="s">
        <v>94</v>
      </c>
      <c r="AO1" s="8" t="s">
        <v>95</v>
      </c>
      <c r="AP1" s="8" t="s">
        <v>96</v>
      </c>
      <c r="AQ1" s="8" t="s">
        <v>97</v>
      </c>
      <c r="AR1" s="8" t="s">
        <v>98</v>
      </c>
      <c r="AS1" s="8" t="s">
        <v>99</v>
      </c>
      <c r="AT1" s="8" t="s">
        <v>100</v>
      </c>
      <c r="AU1" s="8" t="s">
        <v>101</v>
      </c>
      <c r="AV1" s="8" t="s">
        <v>102</v>
      </c>
      <c r="AW1" s="8" t="s">
        <v>103</v>
      </c>
      <c r="AX1" s="8" t="s">
        <v>104</v>
      </c>
      <c r="AY1" s="8" t="s">
        <v>105</v>
      </c>
      <c r="AZ1" s="8" t="s">
        <v>106</v>
      </c>
      <c r="BA1" s="8" t="s">
        <v>107</v>
      </c>
      <c r="BB1" s="8" t="s">
        <v>108</v>
      </c>
      <c r="BC1" s="8" t="s">
        <v>109</v>
      </c>
      <c r="BD1" s="8" t="s">
        <v>110</v>
      </c>
      <c r="BE1" s="8" t="s">
        <v>111</v>
      </c>
      <c r="BF1" s="8" t="s">
        <v>112</v>
      </c>
      <c r="BG1" s="8" t="s">
        <v>113</v>
      </c>
      <c r="BH1" s="8" t="s">
        <v>114</v>
      </c>
      <c r="BI1" s="8" t="s">
        <v>115</v>
      </c>
      <c r="BJ1" s="8" t="s">
        <v>116</v>
      </c>
      <c r="BK1" s="8" t="s">
        <v>117</v>
      </c>
      <c r="BL1" s="8" t="s">
        <v>118</v>
      </c>
      <c r="BM1" s="8" t="s">
        <v>119</v>
      </c>
      <c r="BN1" s="8" t="s">
        <v>120</v>
      </c>
      <c r="BO1" s="8" t="s">
        <v>121</v>
      </c>
      <c r="BP1" s="8" t="s">
        <v>122</v>
      </c>
      <c r="BQ1" s="8" t="s">
        <v>123</v>
      </c>
      <c r="BR1" s="8" t="s">
        <v>124</v>
      </c>
    </row>
    <row r="2" spans="1:70" x14ac:dyDescent="0.25">
      <c r="A2">
        <f t="shared" ref="A2:A65" si="0">ROW()-1</f>
        <v>1</v>
      </c>
      <c r="B2" s="9">
        <v>46161</v>
      </c>
      <c r="C2" s="32">
        <v>0.90833333333333333</v>
      </c>
      <c r="D2" s="11" t="str">
        <f t="shared" ref="D2:D7" si="1">IF(B2="","",CHOOSE(WEEKDAY(B2,2),"Lu","Ma","Mi","Jo","Vi","Sa","Du"))</f>
        <v>Ma</v>
      </c>
      <c r="E2" s="11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Other</v>
      </c>
      <c r="F2" s="12" t="s">
        <v>12</v>
      </c>
      <c r="G2" s="12" t="s">
        <v>14</v>
      </c>
      <c r="H2" s="12" t="s">
        <v>23</v>
      </c>
      <c r="I2" s="12" t="s">
        <v>24</v>
      </c>
      <c r="J2" s="13">
        <v>0.1</v>
      </c>
      <c r="K2" s="13">
        <v>0.04</v>
      </c>
      <c r="L2" s="13">
        <v>7.0000000000000007E-2</v>
      </c>
      <c r="M2" s="13">
        <v>0.1</v>
      </c>
      <c r="N2" s="12" t="s">
        <v>36</v>
      </c>
      <c r="O2" s="12"/>
      <c r="P2" s="14">
        <f t="shared" ref="P2:P65" si="3">IF(N2="","",IF(N2="SL",-1,K2/J2))</f>
        <v>0.39999999999999997</v>
      </c>
      <c r="Q2" s="14">
        <f>IF(N2="","",IF(OR(N2="SL",N2="TP0"),-1,L2/J2))</f>
        <v>0.70000000000000007</v>
      </c>
      <c r="R2" s="14">
        <f t="shared" ref="R2:R65" si="4">IF(N2="","",IF(N2="TP2",M2/J2,-1))</f>
        <v>1</v>
      </c>
      <c r="S2" s="14">
        <f>IF(N2="","",IF(N2="SL",-1,IF(N2="TP0",0.5*K2/J2,0.5*(K2+L2)/J2)))</f>
        <v>0.55000000000000004</v>
      </c>
      <c r="T2" s="14">
        <f>IF(N2="","",IF(N2="SL",-1,IF(N2="TP0",0.5*K2/J2-0.5,0.5*(K2+L2)/J2)))</f>
        <v>0.55000000000000004</v>
      </c>
      <c r="U2" s="15">
        <f>IF(P2="","",P2*Config!$B$6)</f>
        <v>40</v>
      </c>
      <c r="V2" s="15">
        <f>IF(Q2="","",Q2*Config!$B$6)</f>
        <v>70</v>
      </c>
      <c r="W2" s="15">
        <f>IF(R2="","",R2*Config!$B$6)</f>
        <v>100</v>
      </c>
      <c r="X2" s="15">
        <f>IF(S2="","",S2*Config!$B$6)</f>
        <v>55.000000000000007</v>
      </c>
      <c r="Y2" s="15">
        <f>IF(T2="","",T2*Config!$B$6)</f>
        <v>55.000000000000007</v>
      </c>
      <c r="Z2" s="15">
        <f>IF(U2="","",Config!$B$4 + SUM($U$2:U2))</f>
        <v>10040</v>
      </c>
      <c r="AA2" s="15">
        <f>IF(V2="","",Config!$B$4 + SUM($V$2:V2))</f>
        <v>10070</v>
      </c>
      <c r="AB2" s="15">
        <f>IF(W2="","",Config!$B$4 + SUM($W$2:W2))</f>
        <v>10100</v>
      </c>
      <c r="AC2" s="15">
        <f>IF(X2="","",Config!$B$4 + SUM($X$2:X2))</f>
        <v>10055</v>
      </c>
      <c r="AD2" s="15">
        <f>IF(Y2="","",Config!$B$4 + SUM($Y$2:Y2))</f>
        <v>10055</v>
      </c>
      <c r="AE2" s="15">
        <f>IF(P2="","",P2*J2/100*Config!$B$11)</f>
        <v>16</v>
      </c>
      <c r="AF2" s="15">
        <f>IF(Q2="","",Q2*J2/100*Config!$B$11)</f>
        <v>28.000000000000004</v>
      </c>
      <c r="AG2" s="15">
        <f>IF(R2="","",R2*J2/100*Config!$B$11)</f>
        <v>40</v>
      </c>
      <c r="AH2" s="15">
        <f>IF(S2="","",S2*J2/100*Config!$B$11)</f>
        <v>22</v>
      </c>
      <c r="AI2" s="15">
        <f>IF(T2="","",T2*J2/100*Config!$B$11)</f>
        <v>22</v>
      </c>
      <c r="AJ2" s="15">
        <f>IF(AE2="","",Config!$B$9 + SUM($AE$2:AE2))</f>
        <v>50016</v>
      </c>
      <c r="AK2" s="15">
        <f>IF(AF2="","",Config!$B$9 + SUM($AF$2:AF2))</f>
        <v>50028</v>
      </c>
      <c r="AL2" s="15">
        <f>IF(AG2="","",Config!$B$9 + SUM($AG$2:AG2))</f>
        <v>50040</v>
      </c>
      <c r="AM2" s="15">
        <f>IF(AH2="","",Config!$B$9 + SUM($AH$2:AH2))</f>
        <v>50022</v>
      </c>
      <c r="AN2" s="15">
        <f>IF(AI2="","",Config!$B$9 + SUM($AI$2:AI2))</f>
        <v>50022</v>
      </c>
      <c r="AO2" s="16">
        <f t="shared" ref="AO2:AO65" si="5">IF(P2="","",IF(P2&gt;0,1,0))</f>
        <v>1</v>
      </c>
      <c r="AP2" s="16">
        <f t="shared" ref="AP2:AP65" si="6">IF(Q2="","",IF(Q2&gt;0,1,0))</f>
        <v>1</v>
      </c>
      <c r="AQ2" s="16">
        <f t="shared" ref="AQ2:AQ65" si="7">IF(R2="","",IF(R2&gt;0,1,0))</f>
        <v>1</v>
      </c>
      <c r="AR2" s="16">
        <f t="shared" ref="AR2:AR65" si="8">IF(S2="","",IF(S2&gt;0,1,0))</f>
        <v>1</v>
      </c>
      <c r="AS2" s="16">
        <f t="shared" ref="AS2:AS65" si="9">IF(T2="","",IF(T2&gt;0,1,0))</f>
        <v>1</v>
      </c>
      <c r="AT2" s="17">
        <f t="shared" ref="AT2:AT20" si="10">IF(Z2="","",IF(AT1="",Z2,MAX(AT1,Z2)))</f>
        <v>10040</v>
      </c>
      <c r="AU2" s="17">
        <f t="shared" ref="AU2:AU20" si="11">IF(AA2="","",IF(AU1="",AA2,MAX(AU1,AA2)))</f>
        <v>10070</v>
      </c>
      <c r="AV2" s="17">
        <f t="shared" ref="AV2:AV20" si="12">IF(AB2="","",IF(AV1="",AB2,MAX(AV1,AB2)))</f>
        <v>10100</v>
      </c>
      <c r="AW2" s="17">
        <f t="shared" ref="AW2:AW20" si="13">IF(AC2="","",IF(AW1="",AC2,MAX(AW1,AC2)))</f>
        <v>10055</v>
      </c>
      <c r="AX2" s="17">
        <f t="shared" ref="AX2:AX20" si="14">IF(AD2="","",IF(AX1="",AD2,MAX(AX1,AD2)))</f>
        <v>10055</v>
      </c>
      <c r="AY2" s="17">
        <f t="shared" ref="AY2:AY65" si="15">IF(Z2="","",AT2-Z2)</f>
        <v>0</v>
      </c>
      <c r="AZ2" s="17">
        <f t="shared" ref="AZ2:AZ65" si="16">IF(AA2="","",AU2-AA2)</f>
        <v>0</v>
      </c>
      <c r="BA2" s="17">
        <f t="shared" ref="BA2:BA65" si="17">IF(AB2="","",AV2-AB2)</f>
        <v>0</v>
      </c>
      <c r="BB2" s="17">
        <f t="shared" ref="BB2:BB65" si="18">IF(AC2="","",AW2-AC2)</f>
        <v>0</v>
      </c>
      <c r="BC2" s="17">
        <f t="shared" ref="BC2:BC65" si="19">IF(AD2="","",AX2-AD2)</f>
        <v>0</v>
      </c>
      <c r="BD2" s="17">
        <f>IF(OR(AE2="",B2=""),"",SUMIFS($AE$2:AE2,$B$2:B2,B2))</f>
        <v>16</v>
      </c>
      <c r="BE2" s="17">
        <f>IF(OR(AF2="",B2=""),"",SUMIFS($AF$2:AF2,$B$2:B2,B2))</f>
        <v>28.000000000000004</v>
      </c>
      <c r="BF2" s="17">
        <f>IF(OR(AG2="",B2=""),"",SUMIFS($AG$2:AG2,$B$2:B2,B2))</f>
        <v>40</v>
      </c>
      <c r="BG2" s="17">
        <f>IF(OR(AH2="",B2=""),"",SUMIFS($AH$2:AH2,$B$2:B2,B2))</f>
        <v>22</v>
      </c>
      <c r="BH2" s="17">
        <f>IF(OR(AI2="",B2=""),"",SUMIFS($AI$2:AI2,$B$2:B2,B2))</f>
        <v>22</v>
      </c>
      <c r="BI2" s="17">
        <f t="shared" ref="BI2:BI20" si="20">IF(AJ2="","",IF(BI1="",AJ2,MAX(BI1,AJ2)))</f>
        <v>50016</v>
      </c>
      <c r="BJ2" s="17">
        <f t="shared" ref="BJ2:BJ20" si="21">IF(AK2="","",IF(BJ1="",AK2,MAX(BJ1,AK2)))</f>
        <v>50028</v>
      </c>
      <c r="BK2" s="17">
        <f t="shared" ref="BK2:BK20" si="22">IF(AL2="","",IF(BK1="",AL2,MAX(BK1,AL2)))</f>
        <v>50040</v>
      </c>
      <c r="BL2" s="17">
        <f t="shared" ref="BL2:BL20" si="23">IF(AM2="","",IF(BL1="",AM2,MAX(BL1,AM2)))</f>
        <v>50022</v>
      </c>
      <c r="BM2" s="17">
        <f t="shared" ref="BM2:BM20" si="24">IF(AN2="","",IF(BM1="",AN2,MAX(BM1,AN2)))</f>
        <v>50022</v>
      </c>
      <c r="BN2" s="17">
        <f t="shared" ref="BN2:BN65" si="25">IF(AJ2="","",BI2-AJ2)</f>
        <v>0</v>
      </c>
      <c r="BO2" s="17">
        <f t="shared" ref="BO2:BO65" si="26">IF(AK2="","",BJ2-AK2)</f>
        <v>0</v>
      </c>
      <c r="BP2" s="17">
        <f t="shared" ref="BP2:BP65" si="27">IF(AL2="","",BK2-AL2)</f>
        <v>0</v>
      </c>
      <c r="BQ2" s="17">
        <f t="shared" ref="BQ2:BQ65" si="28">IF(AM2="","",BL2-AM2)</f>
        <v>0</v>
      </c>
      <c r="BR2" s="17">
        <f t="shared" ref="BR2:BR65" si="29">IF(AN2="","",BM2-AN2)</f>
        <v>0</v>
      </c>
    </row>
    <row r="3" spans="1:70" x14ac:dyDescent="0.25">
      <c r="A3">
        <f t="shared" si="0"/>
        <v>2</v>
      </c>
      <c r="B3" s="9">
        <v>46161</v>
      </c>
      <c r="C3" s="32">
        <v>0.8208333333333333</v>
      </c>
      <c r="D3" s="11" t="str">
        <f t="shared" si="1"/>
        <v>Ma</v>
      </c>
      <c r="E3" s="11" t="str">
        <f t="shared" si="2"/>
        <v>Other</v>
      </c>
      <c r="F3" s="12" t="s">
        <v>12</v>
      </c>
      <c r="G3" s="12" t="s">
        <v>14</v>
      </c>
      <c r="H3" s="12" t="s">
        <v>23</v>
      </c>
      <c r="I3" s="12" t="s">
        <v>16</v>
      </c>
      <c r="J3" s="13">
        <v>0.15</v>
      </c>
      <c r="K3" s="13">
        <v>7.0000000000000007E-2</v>
      </c>
      <c r="L3" s="13">
        <v>0.12</v>
      </c>
      <c r="M3" s="13">
        <v>0.15</v>
      </c>
      <c r="N3" s="12" t="s">
        <v>36</v>
      </c>
      <c r="O3" s="12"/>
      <c r="P3" s="14">
        <f t="shared" ref="P3:P66" si="30">IF(N3="","",IF(N3="SL",-1,K3/J3))</f>
        <v>0.46666666666666673</v>
      </c>
      <c r="Q3" s="14">
        <f t="shared" ref="Q3:Q66" si="31">IF(N3="","",IF(OR(N3="SL",N3="TP0"),-1,L3/J3))</f>
        <v>0.8</v>
      </c>
      <c r="R3" s="14">
        <f t="shared" ref="R3:R66" si="32">IF(N3="","",IF(N3="TP2",M3/J3,-1))</f>
        <v>1</v>
      </c>
      <c r="S3" s="14">
        <f t="shared" ref="S3:S66" si="33">IF(N3="","",IF(N3="SL",-1,IF(N3="TP0",0.5*K3/J3,0.5*(K3+L3)/J3)))</f>
        <v>0.63333333333333341</v>
      </c>
      <c r="T3" s="14">
        <f t="shared" ref="T3:T66" si="34">IF(N3="","",IF(N3="SL",-1,IF(N3="TP0",0.5*K3/J3-0.5,0.5*(K3+L3)/J3)))</f>
        <v>0.63333333333333341</v>
      </c>
      <c r="U3" s="15">
        <f>IF(P3="","",P3*Config!$B$6)</f>
        <v>46.666666666666671</v>
      </c>
      <c r="V3" s="15">
        <f>IF(Q3="","",Q3*Config!$B$6)</f>
        <v>80</v>
      </c>
      <c r="W3" s="15">
        <f>IF(R3="","",R3*Config!$B$6)</f>
        <v>100</v>
      </c>
      <c r="X3" s="15">
        <f>IF(S3="","",S3*Config!$B$6)</f>
        <v>63.333333333333343</v>
      </c>
      <c r="Y3" s="15">
        <f>IF(T3="","",T3*Config!$B$6)</f>
        <v>63.333333333333343</v>
      </c>
      <c r="Z3" s="15">
        <f>IF(U3="","",Config!$B$4 + SUM($U$2:U3))</f>
        <v>10086.666666666666</v>
      </c>
      <c r="AA3" s="15">
        <f>IF(V3="","",Config!$B$4 + SUM($V$2:V3))</f>
        <v>10150</v>
      </c>
      <c r="AB3" s="15">
        <f>IF(W3="","",Config!$B$4 + SUM($W$2:W3))</f>
        <v>10200</v>
      </c>
      <c r="AC3" s="15">
        <f>IF(X3="","",Config!$B$4 + SUM($X$2:X3))</f>
        <v>10118.333333333334</v>
      </c>
      <c r="AD3" s="15">
        <f>IF(Y3="","",Config!$B$4 + SUM($Y$2:Y3))</f>
        <v>10118.333333333334</v>
      </c>
      <c r="AE3" s="15">
        <f>IF(P3="","",P3*J3/100*Config!$B$11)</f>
        <v>28.000000000000004</v>
      </c>
      <c r="AF3" s="15">
        <f>IF(Q3="","",Q3*J3/100*Config!$B$11)</f>
        <v>47.999999999999993</v>
      </c>
      <c r="AG3" s="15">
        <f>IF(R3="","",R3*J3/100*Config!$B$11)</f>
        <v>60</v>
      </c>
      <c r="AH3" s="15">
        <f>IF(S3="","",S3*J3/100*Config!$B$11)</f>
        <v>38.000000000000007</v>
      </c>
      <c r="AI3" s="15">
        <f>IF(T3="","",T3*J3/100*Config!$B$11)</f>
        <v>38.000000000000007</v>
      </c>
      <c r="AJ3" s="15">
        <f>IF(AE3="","",Config!$B$9 + SUM($AE$2:AE3))</f>
        <v>50044</v>
      </c>
      <c r="AK3" s="15">
        <f>IF(AF3="","",Config!$B$9 + SUM($AF$2:AF3))</f>
        <v>50076</v>
      </c>
      <c r="AL3" s="15">
        <f>IF(AG3="","",Config!$B$9 + SUM($AG$2:AG3))</f>
        <v>50100</v>
      </c>
      <c r="AM3" s="15">
        <f>IF(AH3="","",Config!$B$9 + SUM($AH$2:AH3))</f>
        <v>50060</v>
      </c>
      <c r="AN3" s="15">
        <f>IF(AI3="","",Config!$B$9 + SUM($AI$2:AI3))</f>
        <v>50060</v>
      </c>
      <c r="AO3" s="16">
        <f t="shared" si="5"/>
        <v>1</v>
      </c>
      <c r="AP3" s="16">
        <f t="shared" si="6"/>
        <v>1</v>
      </c>
      <c r="AQ3" s="16">
        <f t="shared" si="7"/>
        <v>1</v>
      </c>
      <c r="AR3" s="16">
        <f t="shared" si="8"/>
        <v>1</v>
      </c>
      <c r="AS3" s="16">
        <f t="shared" si="9"/>
        <v>1</v>
      </c>
      <c r="AT3" s="17">
        <f t="shared" si="10"/>
        <v>10086.666666666666</v>
      </c>
      <c r="AU3" s="17">
        <f t="shared" si="11"/>
        <v>10150</v>
      </c>
      <c r="AV3" s="17">
        <f t="shared" si="12"/>
        <v>10200</v>
      </c>
      <c r="AW3" s="17">
        <f t="shared" si="13"/>
        <v>10118.333333333334</v>
      </c>
      <c r="AX3" s="17">
        <f t="shared" si="14"/>
        <v>10118.333333333334</v>
      </c>
      <c r="AY3" s="17">
        <f t="shared" si="15"/>
        <v>0</v>
      </c>
      <c r="AZ3" s="17">
        <f t="shared" si="16"/>
        <v>0</v>
      </c>
      <c r="BA3" s="17">
        <f t="shared" si="17"/>
        <v>0</v>
      </c>
      <c r="BB3" s="17">
        <f t="shared" si="18"/>
        <v>0</v>
      </c>
      <c r="BC3" s="17">
        <f t="shared" si="19"/>
        <v>0</v>
      </c>
      <c r="BD3" s="17">
        <f>IF(OR(AE3="",B3=""),"",SUMIFS($AE$2:AE3,$B$2:B3,B3))</f>
        <v>44</v>
      </c>
      <c r="BE3" s="17">
        <f>IF(OR(AF3="",B3=""),"",SUMIFS($AF$2:AF3,$B$2:B3,B3))</f>
        <v>76</v>
      </c>
      <c r="BF3" s="17">
        <f>IF(OR(AG3="",B3=""),"",SUMIFS($AG$2:AG3,$B$2:B3,B3))</f>
        <v>100</v>
      </c>
      <c r="BG3" s="17">
        <f>IF(OR(AH3="",B3=""),"",SUMIFS($AH$2:AH3,$B$2:B3,B3))</f>
        <v>60.000000000000007</v>
      </c>
      <c r="BH3" s="17">
        <f>IF(OR(AI3="",B3=""),"",SUMIFS($AI$2:AI3,$B$2:B3,B3))</f>
        <v>60.000000000000007</v>
      </c>
      <c r="BI3" s="17">
        <f t="shared" si="20"/>
        <v>50044</v>
      </c>
      <c r="BJ3" s="17">
        <f t="shared" si="21"/>
        <v>50076</v>
      </c>
      <c r="BK3" s="17">
        <f t="shared" si="22"/>
        <v>50100</v>
      </c>
      <c r="BL3" s="17">
        <f t="shared" si="23"/>
        <v>50060</v>
      </c>
      <c r="BM3" s="17">
        <f t="shared" si="24"/>
        <v>50060</v>
      </c>
      <c r="BN3" s="17">
        <f t="shared" si="25"/>
        <v>0</v>
      </c>
      <c r="BO3" s="17">
        <f t="shared" si="26"/>
        <v>0</v>
      </c>
      <c r="BP3" s="17">
        <f t="shared" si="27"/>
        <v>0</v>
      </c>
      <c r="BQ3" s="17">
        <f t="shared" si="28"/>
        <v>0</v>
      </c>
      <c r="BR3" s="17">
        <f t="shared" si="29"/>
        <v>0</v>
      </c>
    </row>
    <row r="4" spans="1:70" x14ac:dyDescent="0.25">
      <c r="A4">
        <f t="shared" si="0"/>
        <v>3</v>
      </c>
      <c r="B4" s="9">
        <v>46161</v>
      </c>
      <c r="C4" s="32">
        <v>0.76458333333333339</v>
      </c>
      <c r="D4" s="11" t="str">
        <f t="shared" si="1"/>
        <v>Ma</v>
      </c>
      <c r="E4" s="11" t="str">
        <f t="shared" si="2"/>
        <v>A3</v>
      </c>
      <c r="F4" s="12" t="s">
        <v>12</v>
      </c>
      <c r="G4" s="12" t="s">
        <v>14</v>
      </c>
      <c r="H4" s="12" t="s">
        <v>23</v>
      </c>
      <c r="I4" s="12" t="s">
        <v>24</v>
      </c>
      <c r="J4" s="13">
        <v>0.17</v>
      </c>
      <c r="K4" s="13">
        <v>0.08</v>
      </c>
      <c r="L4" s="13">
        <v>0.14000000000000001</v>
      </c>
      <c r="M4" s="13">
        <v>0.17</v>
      </c>
      <c r="N4" s="12" t="s">
        <v>36</v>
      </c>
      <c r="O4" s="12"/>
      <c r="P4" s="14">
        <f t="shared" si="30"/>
        <v>0.47058823529411764</v>
      </c>
      <c r="Q4" s="14">
        <f t="shared" si="31"/>
        <v>0.82352941176470595</v>
      </c>
      <c r="R4" s="14">
        <f t="shared" si="32"/>
        <v>1</v>
      </c>
      <c r="S4" s="14">
        <f t="shared" si="33"/>
        <v>0.6470588235294118</v>
      </c>
      <c r="T4" s="14">
        <f t="shared" si="34"/>
        <v>0.6470588235294118</v>
      </c>
      <c r="U4" s="15">
        <f>IF(P4="","",P4*Config!$B$6)</f>
        <v>47.058823529411761</v>
      </c>
      <c r="V4" s="15">
        <f>IF(Q4="","",Q4*Config!$B$6)</f>
        <v>82.352941176470594</v>
      </c>
      <c r="W4" s="15">
        <f>IF(R4="","",R4*Config!$B$6)</f>
        <v>100</v>
      </c>
      <c r="X4" s="15">
        <f>IF(S4="","",S4*Config!$B$6)</f>
        <v>64.705882352941174</v>
      </c>
      <c r="Y4" s="15">
        <f>IF(T4="","",T4*Config!$B$6)</f>
        <v>64.705882352941174</v>
      </c>
      <c r="Z4" s="15">
        <f>IF(U4="","",Config!$B$4 + SUM($U$2:U4))</f>
        <v>10133.725490196079</v>
      </c>
      <c r="AA4" s="15">
        <f>IF(V4="","",Config!$B$4 + SUM($V$2:V4))</f>
        <v>10232.35294117647</v>
      </c>
      <c r="AB4" s="15">
        <f>IF(W4="","",Config!$B$4 + SUM($W$2:W4))</f>
        <v>10300</v>
      </c>
      <c r="AC4" s="15">
        <f>IF(X4="","",Config!$B$4 + SUM($X$2:X4))</f>
        <v>10183.039215686274</v>
      </c>
      <c r="AD4" s="15">
        <f>IF(Y4="","",Config!$B$4 + SUM($Y$2:Y4))</f>
        <v>10183.039215686274</v>
      </c>
      <c r="AE4" s="15">
        <f>IF(P4="","",P4*J4/100*Config!$B$11)</f>
        <v>32</v>
      </c>
      <c r="AF4" s="15">
        <f>IF(Q4="","",Q4*J4/100*Config!$B$11)</f>
        <v>56.000000000000007</v>
      </c>
      <c r="AG4" s="15">
        <f>IF(R4="","",R4*J4/100*Config!$B$11)</f>
        <v>68</v>
      </c>
      <c r="AH4" s="15">
        <f>IF(S4="","",S4*J4/100*Config!$B$11)</f>
        <v>44</v>
      </c>
      <c r="AI4" s="15">
        <f>IF(T4="","",T4*J4/100*Config!$B$11)</f>
        <v>44</v>
      </c>
      <c r="AJ4" s="15">
        <f>IF(AE4="","",Config!$B$9 + SUM($AE$2:AE4))</f>
        <v>50076</v>
      </c>
      <c r="AK4" s="15">
        <f>IF(AF4="","",Config!$B$9 + SUM($AF$2:AF4))</f>
        <v>50132</v>
      </c>
      <c r="AL4" s="15">
        <f>IF(AG4="","",Config!$B$9 + SUM($AG$2:AG4))</f>
        <v>50168</v>
      </c>
      <c r="AM4" s="15">
        <f>IF(AH4="","",Config!$B$9 + SUM($AH$2:AH4))</f>
        <v>50104</v>
      </c>
      <c r="AN4" s="15">
        <f>IF(AI4="","",Config!$B$9 + SUM($AI$2:AI4))</f>
        <v>50104</v>
      </c>
      <c r="AO4" s="16">
        <f t="shared" si="5"/>
        <v>1</v>
      </c>
      <c r="AP4" s="16">
        <f t="shared" si="6"/>
        <v>1</v>
      </c>
      <c r="AQ4" s="16">
        <f t="shared" si="7"/>
        <v>1</v>
      </c>
      <c r="AR4" s="16">
        <f t="shared" si="8"/>
        <v>1</v>
      </c>
      <c r="AS4" s="16">
        <f t="shared" si="9"/>
        <v>1</v>
      </c>
      <c r="AT4" s="17">
        <f t="shared" si="10"/>
        <v>10133.725490196079</v>
      </c>
      <c r="AU4" s="17">
        <f t="shared" si="11"/>
        <v>10232.35294117647</v>
      </c>
      <c r="AV4" s="17">
        <f t="shared" si="12"/>
        <v>10300</v>
      </c>
      <c r="AW4" s="17">
        <f t="shared" si="13"/>
        <v>10183.039215686274</v>
      </c>
      <c r="AX4" s="17">
        <f t="shared" si="14"/>
        <v>10183.039215686274</v>
      </c>
      <c r="AY4" s="17">
        <f t="shared" si="15"/>
        <v>0</v>
      </c>
      <c r="AZ4" s="17">
        <f t="shared" si="16"/>
        <v>0</v>
      </c>
      <c r="BA4" s="17">
        <f t="shared" si="17"/>
        <v>0</v>
      </c>
      <c r="BB4" s="17">
        <f t="shared" si="18"/>
        <v>0</v>
      </c>
      <c r="BC4" s="17">
        <f t="shared" si="19"/>
        <v>0</v>
      </c>
      <c r="BD4" s="17">
        <f>IF(OR(AE4="",B4=""),"",SUMIFS($AE$2:AE4,$B$2:B4,B4))</f>
        <v>76</v>
      </c>
      <c r="BE4" s="17">
        <f>IF(OR(AF4="",B4=""),"",SUMIFS($AF$2:AF4,$B$2:B4,B4))</f>
        <v>132</v>
      </c>
      <c r="BF4" s="17">
        <f>IF(OR(AG4="",B4=""),"",SUMIFS($AG$2:AG4,$B$2:B4,B4))</f>
        <v>168</v>
      </c>
      <c r="BG4" s="17">
        <f>IF(OR(AH4="",B4=""),"",SUMIFS($AH$2:AH4,$B$2:B4,B4))</f>
        <v>104</v>
      </c>
      <c r="BH4" s="17">
        <f>IF(OR(AI4="",B4=""),"",SUMIFS($AI$2:AI4,$B$2:B4,B4))</f>
        <v>104</v>
      </c>
      <c r="BI4" s="17">
        <f t="shared" si="20"/>
        <v>50076</v>
      </c>
      <c r="BJ4" s="17">
        <f t="shared" si="21"/>
        <v>50132</v>
      </c>
      <c r="BK4" s="17">
        <f t="shared" si="22"/>
        <v>50168</v>
      </c>
      <c r="BL4" s="17">
        <f t="shared" si="23"/>
        <v>50104</v>
      </c>
      <c r="BM4" s="17">
        <f t="shared" si="24"/>
        <v>50104</v>
      </c>
      <c r="BN4" s="17">
        <f t="shared" si="25"/>
        <v>0</v>
      </c>
      <c r="BO4" s="17">
        <f t="shared" si="26"/>
        <v>0</v>
      </c>
      <c r="BP4" s="17">
        <f t="shared" si="27"/>
        <v>0</v>
      </c>
      <c r="BQ4" s="17">
        <f t="shared" si="28"/>
        <v>0</v>
      </c>
      <c r="BR4" s="17">
        <f t="shared" si="29"/>
        <v>0</v>
      </c>
    </row>
    <row r="5" spans="1:70" x14ac:dyDescent="0.25">
      <c r="A5">
        <f t="shared" si="0"/>
        <v>4</v>
      </c>
      <c r="B5" s="9">
        <v>46161</v>
      </c>
      <c r="C5" s="32">
        <v>0.7104166666666667</v>
      </c>
      <c r="D5" s="11" t="str">
        <f t="shared" si="1"/>
        <v>Ma</v>
      </c>
      <c r="E5" s="11" t="str">
        <f t="shared" si="2"/>
        <v>A2</v>
      </c>
      <c r="F5" s="12" t="s">
        <v>12</v>
      </c>
      <c r="G5" s="12" t="s">
        <v>14</v>
      </c>
      <c r="H5" s="12" t="s">
        <v>23</v>
      </c>
      <c r="I5" s="12" t="s">
        <v>24</v>
      </c>
      <c r="J5" s="13">
        <v>0.35</v>
      </c>
      <c r="K5" s="13">
        <v>0.19</v>
      </c>
      <c r="L5" s="13">
        <v>0.32</v>
      </c>
      <c r="M5" s="13">
        <v>0.35</v>
      </c>
      <c r="N5" s="12" t="s">
        <v>186</v>
      </c>
      <c r="O5" s="12"/>
      <c r="P5" s="14">
        <f t="shared" si="30"/>
        <v>0.54285714285714293</v>
      </c>
      <c r="Q5" s="14">
        <f t="shared" si="31"/>
        <v>-1</v>
      </c>
      <c r="R5" s="14">
        <f t="shared" si="32"/>
        <v>-1</v>
      </c>
      <c r="S5" s="14">
        <f t="shared" si="33"/>
        <v>0.27142857142857146</v>
      </c>
      <c r="T5" s="14">
        <f t="shared" si="34"/>
        <v>-0.22857142857142854</v>
      </c>
      <c r="U5" s="15">
        <f>IF(P5="","",P5*Config!$B$6)</f>
        <v>54.285714285714292</v>
      </c>
      <c r="V5" s="15">
        <f>IF(Q5="","",Q5*Config!$B$6)</f>
        <v>-100</v>
      </c>
      <c r="W5" s="15">
        <f>IF(R5="","",R5*Config!$B$6)</f>
        <v>-100</v>
      </c>
      <c r="X5" s="15">
        <f>IF(S5="","",S5*Config!$B$6)</f>
        <v>27.142857142857146</v>
      </c>
      <c r="Y5" s="15">
        <f>IF(T5="","",T5*Config!$B$6)</f>
        <v>-22.857142857142854</v>
      </c>
      <c r="Z5" s="15">
        <f>IF(U5="","",Config!$B$4 + SUM($U$2:U5))</f>
        <v>10188.011204481792</v>
      </c>
      <c r="AA5" s="15">
        <f>IF(V5="","",Config!$B$4 + SUM($V$2:V5))</f>
        <v>10132.35294117647</v>
      </c>
      <c r="AB5" s="15">
        <f>IF(W5="","",Config!$B$4 + SUM($W$2:W5))</f>
        <v>10200</v>
      </c>
      <c r="AC5" s="15">
        <f>IF(X5="","",Config!$B$4 + SUM($X$2:X5))</f>
        <v>10210.182072829131</v>
      </c>
      <c r="AD5" s="15">
        <f>IF(Y5="","",Config!$B$4 + SUM($Y$2:Y5))</f>
        <v>10160.182072829131</v>
      </c>
      <c r="AE5" s="15">
        <f>IF(P5="","",P5*J5/100*Config!$B$11)</f>
        <v>76</v>
      </c>
      <c r="AF5" s="15">
        <f>IF(Q5="","",Q5*J5/100*Config!$B$11)</f>
        <v>-139.99999999999997</v>
      </c>
      <c r="AG5" s="15">
        <f>IF(R5="","",R5*J5/100*Config!$B$11)</f>
        <v>-139.99999999999997</v>
      </c>
      <c r="AH5" s="15">
        <f>IF(S5="","",S5*J5/100*Config!$B$11)</f>
        <v>38</v>
      </c>
      <c r="AI5" s="15">
        <f>IF(T5="","",T5*J5/100*Config!$B$11)</f>
        <v>-31.999999999999996</v>
      </c>
      <c r="AJ5" s="15">
        <f>IF(AE5="","",Config!$B$9 + SUM($AE$2:AE5))</f>
        <v>50152</v>
      </c>
      <c r="AK5" s="15">
        <f>IF(AF5="","",Config!$B$9 + SUM($AF$2:AF5))</f>
        <v>49992</v>
      </c>
      <c r="AL5" s="15">
        <f>IF(AG5="","",Config!$B$9 + SUM($AG$2:AG5))</f>
        <v>50028</v>
      </c>
      <c r="AM5" s="15">
        <f>IF(AH5="","",Config!$B$9 + SUM($AH$2:AH5))</f>
        <v>50142</v>
      </c>
      <c r="AN5" s="15">
        <f>IF(AI5="","",Config!$B$9 + SUM($AI$2:AI5))</f>
        <v>50072</v>
      </c>
      <c r="AO5" s="16">
        <f t="shared" si="5"/>
        <v>1</v>
      </c>
      <c r="AP5" s="16">
        <f t="shared" si="6"/>
        <v>0</v>
      </c>
      <c r="AQ5" s="16">
        <f t="shared" si="7"/>
        <v>0</v>
      </c>
      <c r="AR5" s="16">
        <f t="shared" si="8"/>
        <v>1</v>
      </c>
      <c r="AS5" s="16">
        <f t="shared" si="9"/>
        <v>0</v>
      </c>
      <c r="AT5" s="17">
        <f t="shared" si="10"/>
        <v>10188.011204481792</v>
      </c>
      <c r="AU5" s="17">
        <f t="shared" si="11"/>
        <v>10232.35294117647</v>
      </c>
      <c r="AV5" s="17">
        <f t="shared" si="12"/>
        <v>10300</v>
      </c>
      <c r="AW5" s="17">
        <f t="shared" si="13"/>
        <v>10210.182072829131</v>
      </c>
      <c r="AX5" s="17">
        <f t="shared" si="14"/>
        <v>10183.039215686274</v>
      </c>
      <c r="AY5" s="17">
        <f t="shared" si="15"/>
        <v>0</v>
      </c>
      <c r="AZ5" s="17">
        <f t="shared" si="16"/>
        <v>100</v>
      </c>
      <c r="BA5" s="17">
        <f t="shared" si="17"/>
        <v>100</v>
      </c>
      <c r="BB5" s="17">
        <f t="shared" si="18"/>
        <v>0</v>
      </c>
      <c r="BC5" s="17">
        <f t="shared" si="19"/>
        <v>22.857142857143117</v>
      </c>
      <c r="BD5" s="17">
        <f>IF(OR(AE5="",B5=""),"",SUMIFS($AE$2:AE5,$B$2:B5,B5))</f>
        <v>152</v>
      </c>
      <c r="BE5" s="17">
        <f>IF(OR(AF5="",B5=""),"",SUMIFS($AF$2:AF5,$B$2:B5,B5))</f>
        <v>-7.9999999999999716</v>
      </c>
      <c r="BF5" s="17">
        <f>IF(OR(AG5="",B5=""),"",SUMIFS($AG$2:AG5,$B$2:B5,B5))</f>
        <v>28.000000000000028</v>
      </c>
      <c r="BG5" s="17">
        <f>IF(OR(AH5="",B5=""),"",SUMIFS($AH$2:AH5,$B$2:B5,B5))</f>
        <v>142</v>
      </c>
      <c r="BH5" s="17">
        <f>IF(OR(AI5="",B5=""),"",SUMIFS($AI$2:AI5,$B$2:B5,B5))</f>
        <v>72</v>
      </c>
      <c r="BI5" s="17">
        <f t="shared" si="20"/>
        <v>50152</v>
      </c>
      <c r="BJ5" s="17">
        <f t="shared" si="21"/>
        <v>50132</v>
      </c>
      <c r="BK5" s="17">
        <f t="shared" si="22"/>
        <v>50168</v>
      </c>
      <c r="BL5" s="17">
        <f t="shared" si="23"/>
        <v>50142</v>
      </c>
      <c r="BM5" s="17">
        <f t="shared" si="24"/>
        <v>50104</v>
      </c>
      <c r="BN5" s="17">
        <f t="shared" si="25"/>
        <v>0</v>
      </c>
      <c r="BO5" s="17">
        <f t="shared" si="26"/>
        <v>140</v>
      </c>
      <c r="BP5" s="17">
        <f t="shared" si="27"/>
        <v>140</v>
      </c>
      <c r="BQ5" s="17">
        <f t="shared" si="28"/>
        <v>0</v>
      </c>
      <c r="BR5" s="17">
        <f t="shared" si="29"/>
        <v>32</v>
      </c>
    </row>
    <row r="6" spans="1:70" x14ac:dyDescent="0.25">
      <c r="A6">
        <f t="shared" si="0"/>
        <v>5</v>
      </c>
      <c r="B6" s="9">
        <v>46160</v>
      </c>
      <c r="C6" s="32">
        <v>0.93958333333333333</v>
      </c>
      <c r="D6" s="11" t="str">
        <f t="shared" si="1"/>
        <v>Lu</v>
      </c>
      <c r="E6" s="11" t="str">
        <f t="shared" si="2"/>
        <v>D</v>
      </c>
      <c r="F6" s="12" t="s">
        <v>12</v>
      </c>
      <c r="G6" s="12" t="s">
        <v>14</v>
      </c>
      <c r="H6" s="12" t="s">
        <v>23</v>
      </c>
      <c r="I6" s="12" t="s">
        <v>16</v>
      </c>
      <c r="J6" s="13">
        <v>0.17</v>
      </c>
      <c r="K6" s="13">
        <v>0.08</v>
      </c>
      <c r="L6" s="13">
        <v>0.14000000000000001</v>
      </c>
      <c r="M6" s="13">
        <v>0.17</v>
      </c>
      <c r="N6" s="12" t="s">
        <v>36</v>
      </c>
      <c r="O6" s="12"/>
      <c r="P6" s="14">
        <f t="shared" si="30"/>
        <v>0.47058823529411764</v>
      </c>
      <c r="Q6" s="14">
        <f t="shared" si="31"/>
        <v>0.82352941176470595</v>
      </c>
      <c r="R6" s="14">
        <f t="shared" si="32"/>
        <v>1</v>
      </c>
      <c r="S6" s="14">
        <f t="shared" si="33"/>
        <v>0.6470588235294118</v>
      </c>
      <c r="T6" s="14">
        <f t="shared" si="34"/>
        <v>0.6470588235294118</v>
      </c>
      <c r="U6" s="15">
        <f>IF(P6="","",P6*Config!$B$6)</f>
        <v>47.058823529411761</v>
      </c>
      <c r="V6" s="15">
        <f>IF(Q6="","",Q6*Config!$B$6)</f>
        <v>82.352941176470594</v>
      </c>
      <c r="W6" s="15">
        <f>IF(R6="","",R6*Config!$B$6)</f>
        <v>100</v>
      </c>
      <c r="X6" s="15">
        <f>IF(S6="","",S6*Config!$B$6)</f>
        <v>64.705882352941174</v>
      </c>
      <c r="Y6" s="15">
        <f>IF(T6="","",T6*Config!$B$6)</f>
        <v>64.705882352941174</v>
      </c>
      <c r="Z6" s="15">
        <f>IF(U6="","",Config!$B$4 + SUM($U$2:U6))</f>
        <v>10235.070028011205</v>
      </c>
      <c r="AA6" s="15">
        <f>IF(V6="","",Config!$B$4 + SUM($V$2:V6))</f>
        <v>10214.705882352941</v>
      </c>
      <c r="AB6" s="15">
        <f>IF(W6="","",Config!$B$4 + SUM($W$2:W6))</f>
        <v>10300</v>
      </c>
      <c r="AC6" s="15">
        <f>IF(X6="","",Config!$B$4 + SUM($X$2:X6))</f>
        <v>10274.887955182074</v>
      </c>
      <c r="AD6" s="15">
        <f>IF(Y6="","",Config!$B$4 + SUM($Y$2:Y6))</f>
        <v>10224.887955182074</v>
      </c>
      <c r="AE6" s="15">
        <f>IF(P6="","",P6*J6/100*Config!$B$11)</f>
        <v>32</v>
      </c>
      <c r="AF6" s="15">
        <f>IF(Q6="","",Q6*J6/100*Config!$B$11)</f>
        <v>56.000000000000007</v>
      </c>
      <c r="AG6" s="15">
        <f>IF(R6="","",R6*J6/100*Config!$B$11)</f>
        <v>68</v>
      </c>
      <c r="AH6" s="15">
        <f>IF(S6="","",S6*J6/100*Config!$B$11)</f>
        <v>44</v>
      </c>
      <c r="AI6" s="15">
        <f>IF(T6="","",T6*J6/100*Config!$B$11)</f>
        <v>44</v>
      </c>
      <c r="AJ6" s="15">
        <f>IF(AE6="","",Config!$B$9 + SUM($AE$2:AE6))</f>
        <v>50184</v>
      </c>
      <c r="AK6" s="15">
        <f>IF(AF6="","",Config!$B$9 + SUM($AF$2:AF6))</f>
        <v>50048</v>
      </c>
      <c r="AL6" s="15">
        <f>IF(AG6="","",Config!$B$9 + SUM($AG$2:AG6))</f>
        <v>50096</v>
      </c>
      <c r="AM6" s="15">
        <f>IF(AH6="","",Config!$B$9 + SUM($AH$2:AH6))</f>
        <v>50186</v>
      </c>
      <c r="AN6" s="15">
        <f>IF(AI6="","",Config!$B$9 + SUM($AI$2:AI6))</f>
        <v>50116</v>
      </c>
      <c r="AO6" s="16">
        <f t="shared" si="5"/>
        <v>1</v>
      </c>
      <c r="AP6" s="16">
        <f t="shared" si="6"/>
        <v>1</v>
      </c>
      <c r="AQ6" s="16">
        <f t="shared" si="7"/>
        <v>1</v>
      </c>
      <c r="AR6" s="16">
        <f t="shared" si="8"/>
        <v>1</v>
      </c>
      <c r="AS6" s="16">
        <f t="shared" si="9"/>
        <v>1</v>
      </c>
      <c r="AT6" s="17">
        <f t="shared" si="10"/>
        <v>10235.070028011205</v>
      </c>
      <c r="AU6" s="17">
        <f t="shared" si="11"/>
        <v>10232.35294117647</v>
      </c>
      <c r="AV6" s="17">
        <f t="shared" si="12"/>
        <v>10300</v>
      </c>
      <c r="AW6" s="17">
        <f t="shared" si="13"/>
        <v>10274.887955182074</v>
      </c>
      <c r="AX6" s="17">
        <f t="shared" si="14"/>
        <v>10224.887955182074</v>
      </c>
      <c r="AY6" s="17">
        <f t="shared" si="15"/>
        <v>0</v>
      </c>
      <c r="AZ6" s="17">
        <f t="shared" si="16"/>
        <v>17.647058823529733</v>
      </c>
      <c r="BA6" s="17">
        <f t="shared" si="17"/>
        <v>0</v>
      </c>
      <c r="BB6" s="17">
        <f t="shared" si="18"/>
        <v>0</v>
      </c>
      <c r="BC6" s="17">
        <f t="shared" si="19"/>
        <v>0</v>
      </c>
      <c r="BD6" s="17">
        <f>IF(OR(AE6="",B6=""),"",SUMIFS($AE$2:AE6,$B$2:B6,B6))</f>
        <v>32</v>
      </c>
      <c r="BE6" s="17">
        <f>IF(OR(AF6="",B6=""),"",SUMIFS($AF$2:AF6,$B$2:B6,B6))</f>
        <v>56.000000000000007</v>
      </c>
      <c r="BF6" s="17">
        <f>IF(OR(AG6="",B6=""),"",SUMIFS($AG$2:AG6,$B$2:B6,B6))</f>
        <v>68</v>
      </c>
      <c r="BG6" s="17">
        <f>IF(OR(AH6="",B6=""),"",SUMIFS($AH$2:AH6,$B$2:B6,B6))</f>
        <v>44</v>
      </c>
      <c r="BH6" s="17">
        <f>IF(OR(AI6="",B6=""),"",SUMIFS($AI$2:AI6,$B$2:B6,B6))</f>
        <v>44</v>
      </c>
      <c r="BI6" s="17">
        <f t="shared" si="20"/>
        <v>50184</v>
      </c>
      <c r="BJ6" s="17">
        <f t="shared" si="21"/>
        <v>50132</v>
      </c>
      <c r="BK6" s="17">
        <f t="shared" si="22"/>
        <v>50168</v>
      </c>
      <c r="BL6" s="17">
        <f t="shared" si="23"/>
        <v>50186</v>
      </c>
      <c r="BM6" s="17">
        <f t="shared" si="24"/>
        <v>50116</v>
      </c>
      <c r="BN6" s="17">
        <f t="shared" si="25"/>
        <v>0</v>
      </c>
      <c r="BO6" s="17">
        <f t="shared" si="26"/>
        <v>84</v>
      </c>
      <c r="BP6" s="17">
        <f t="shared" si="27"/>
        <v>72</v>
      </c>
      <c r="BQ6" s="17">
        <f t="shared" si="28"/>
        <v>0</v>
      </c>
      <c r="BR6" s="17">
        <f t="shared" si="29"/>
        <v>0</v>
      </c>
    </row>
    <row r="7" spans="1:70" x14ac:dyDescent="0.25">
      <c r="A7">
        <f t="shared" si="0"/>
        <v>6</v>
      </c>
      <c r="B7" s="9">
        <v>46160</v>
      </c>
      <c r="C7" s="32">
        <v>0.90416666666666667</v>
      </c>
      <c r="D7" s="11" t="str">
        <f t="shared" si="1"/>
        <v>Lu</v>
      </c>
      <c r="E7" s="11" t="str">
        <f t="shared" si="2"/>
        <v>D</v>
      </c>
      <c r="F7" s="12" t="s">
        <v>12</v>
      </c>
      <c r="G7" s="12" t="s">
        <v>14</v>
      </c>
      <c r="H7" s="12" t="s">
        <v>23</v>
      </c>
      <c r="I7" s="12" t="s">
        <v>24</v>
      </c>
      <c r="J7" s="13">
        <v>0.13</v>
      </c>
      <c r="K7" s="13">
        <v>0.06</v>
      </c>
      <c r="L7" s="13">
        <v>0.1</v>
      </c>
      <c r="M7" s="13">
        <v>0.13</v>
      </c>
      <c r="N7" s="12" t="s">
        <v>186</v>
      </c>
      <c r="O7" s="12"/>
      <c r="P7" s="14">
        <f t="shared" si="30"/>
        <v>0.46153846153846151</v>
      </c>
      <c r="Q7" s="14">
        <f t="shared" si="31"/>
        <v>-1</v>
      </c>
      <c r="R7" s="14">
        <f t="shared" si="32"/>
        <v>-1</v>
      </c>
      <c r="S7" s="14">
        <f t="shared" si="33"/>
        <v>0.23076923076923075</v>
      </c>
      <c r="T7" s="14">
        <f t="shared" si="34"/>
        <v>-0.26923076923076927</v>
      </c>
      <c r="U7" s="15">
        <f>IF(P7="","",P7*Config!$B$6)</f>
        <v>46.153846153846153</v>
      </c>
      <c r="V7" s="15">
        <f>IF(Q7="","",Q7*Config!$B$6)</f>
        <v>-100</v>
      </c>
      <c r="W7" s="15">
        <f>IF(R7="","",R7*Config!$B$6)</f>
        <v>-100</v>
      </c>
      <c r="X7" s="15">
        <f>IF(S7="","",S7*Config!$B$6)</f>
        <v>23.076923076923077</v>
      </c>
      <c r="Y7" s="15">
        <f>IF(T7="","",T7*Config!$B$6)</f>
        <v>-26.923076923076927</v>
      </c>
      <c r="Z7" s="15">
        <f>IF(U7="","",Config!$B$4 + SUM($U$2:U7))</f>
        <v>10281.223874165051</v>
      </c>
      <c r="AA7" s="15">
        <f>IF(V7="","",Config!$B$4 + SUM($V$2:V7))</f>
        <v>10114.705882352941</v>
      </c>
      <c r="AB7" s="15">
        <f>IF(W7="","",Config!$B$4 + SUM($W$2:W7))</f>
        <v>10200</v>
      </c>
      <c r="AC7" s="15">
        <f>IF(X7="","",Config!$B$4 + SUM($X$2:X7))</f>
        <v>10297.964878258996</v>
      </c>
      <c r="AD7" s="15">
        <f>IF(Y7="","",Config!$B$4 + SUM($Y$2:Y7))</f>
        <v>10197.964878258996</v>
      </c>
      <c r="AE7" s="15">
        <f>IF(P7="","",P7*J7/100*Config!$B$11)</f>
        <v>23.999999999999996</v>
      </c>
      <c r="AF7" s="15">
        <f>IF(Q7="","",Q7*J7/100*Config!$B$11)</f>
        <v>-52</v>
      </c>
      <c r="AG7" s="15">
        <f>IF(R7="","",R7*J7/100*Config!$B$11)</f>
        <v>-52</v>
      </c>
      <c r="AH7" s="15">
        <f>IF(S7="","",S7*J7/100*Config!$B$11)</f>
        <v>11.999999999999998</v>
      </c>
      <c r="AI7" s="15">
        <f>IF(T7="","",T7*J7/100*Config!$B$11)</f>
        <v>-14.000000000000002</v>
      </c>
      <c r="AJ7" s="15">
        <f>IF(AE7="","",Config!$B$9 + SUM($AE$2:AE7))</f>
        <v>50208</v>
      </c>
      <c r="AK7" s="15">
        <f>IF(AF7="","",Config!$B$9 + SUM($AF$2:AF7))</f>
        <v>49996</v>
      </c>
      <c r="AL7" s="15">
        <f>IF(AG7="","",Config!$B$9 + SUM($AG$2:AG7))</f>
        <v>50044</v>
      </c>
      <c r="AM7" s="15">
        <f>IF(AH7="","",Config!$B$9 + SUM($AH$2:AH7))</f>
        <v>50198</v>
      </c>
      <c r="AN7" s="15">
        <f>IF(AI7="","",Config!$B$9 + SUM($AI$2:AI7))</f>
        <v>50102</v>
      </c>
      <c r="AO7" s="16">
        <f t="shared" si="5"/>
        <v>1</v>
      </c>
      <c r="AP7" s="16">
        <f t="shared" si="6"/>
        <v>0</v>
      </c>
      <c r="AQ7" s="16">
        <f t="shared" si="7"/>
        <v>0</v>
      </c>
      <c r="AR7" s="16">
        <f t="shared" si="8"/>
        <v>1</v>
      </c>
      <c r="AS7" s="16">
        <f t="shared" si="9"/>
        <v>0</v>
      </c>
      <c r="AT7" s="17">
        <f t="shared" si="10"/>
        <v>10281.223874165051</v>
      </c>
      <c r="AU7" s="17">
        <f t="shared" si="11"/>
        <v>10232.35294117647</v>
      </c>
      <c r="AV7" s="17">
        <f t="shared" si="12"/>
        <v>10300</v>
      </c>
      <c r="AW7" s="17">
        <f t="shared" si="13"/>
        <v>10297.964878258996</v>
      </c>
      <c r="AX7" s="17">
        <f t="shared" si="14"/>
        <v>10224.887955182074</v>
      </c>
      <c r="AY7" s="17">
        <f t="shared" si="15"/>
        <v>0</v>
      </c>
      <c r="AZ7" s="17">
        <f t="shared" si="16"/>
        <v>117.64705882352973</v>
      </c>
      <c r="BA7" s="17">
        <f t="shared" si="17"/>
        <v>100</v>
      </c>
      <c r="BB7" s="17">
        <f t="shared" si="18"/>
        <v>0</v>
      </c>
      <c r="BC7" s="17">
        <f t="shared" si="19"/>
        <v>26.923076923078042</v>
      </c>
      <c r="BD7" s="17">
        <f>IF(OR(AE7="",B7=""),"",SUMIFS($AE$2:AE7,$B$2:B7,B7))</f>
        <v>56</v>
      </c>
      <c r="BE7" s="17">
        <f>IF(OR(AF7="",B7=""),"",SUMIFS($AF$2:AF7,$B$2:B7,B7))</f>
        <v>4.0000000000000071</v>
      </c>
      <c r="BF7" s="17">
        <f>IF(OR(AG7="",B7=""),"",SUMIFS($AG$2:AG7,$B$2:B7,B7))</f>
        <v>16</v>
      </c>
      <c r="BG7" s="17">
        <f>IF(OR(AH7="",B7=""),"",SUMIFS($AH$2:AH7,$B$2:B7,B7))</f>
        <v>56</v>
      </c>
      <c r="BH7" s="17">
        <f>IF(OR(AI7="",B7=""),"",SUMIFS($AI$2:AI7,$B$2:B7,B7))</f>
        <v>30</v>
      </c>
      <c r="BI7" s="17">
        <f t="shared" si="20"/>
        <v>50208</v>
      </c>
      <c r="BJ7" s="17">
        <f t="shared" si="21"/>
        <v>50132</v>
      </c>
      <c r="BK7" s="17">
        <f t="shared" si="22"/>
        <v>50168</v>
      </c>
      <c r="BL7" s="17">
        <f t="shared" si="23"/>
        <v>50198</v>
      </c>
      <c r="BM7" s="17">
        <f t="shared" si="24"/>
        <v>50116</v>
      </c>
      <c r="BN7" s="17">
        <f t="shared" si="25"/>
        <v>0</v>
      </c>
      <c r="BO7" s="17">
        <f t="shared" si="26"/>
        <v>136</v>
      </c>
      <c r="BP7" s="17">
        <f t="shared" si="27"/>
        <v>124</v>
      </c>
      <c r="BQ7" s="17">
        <f t="shared" si="28"/>
        <v>0</v>
      </c>
      <c r="BR7" s="17">
        <f t="shared" si="29"/>
        <v>14</v>
      </c>
    </row>
    <row r="8" spans="1:70" x14ac:dyDescent="0.25">
      <c r="A8">
        <f t="shared" si="0"/>
        <v>7</v>
      </c>
      <c r="B8" s="9">
        <v>46160</v>
      </c>
      <c r="C8" s="32">
        <v>0.86875000000000002</v>
      </c>
      <c r="D8" s="11"/>
      <c r="E8" s="11" t="str">
        <f t="shared" si="2"/>
        <v>D</v>
      </c>
      <c r="F8" s="12" t="s">
        <v>12</v>
      </c>
      <c r="G8" s="12" t="s">
        <v>14</v>
      </c>
      <c r="H8" s="12" t="s">
        <v>23</v>
      </c>
      <c r="I8" s="12" t="s">
        <v>16</v>
      </c>
      <c r="J8" s="13">
        <v>0.14000000000000001</v>
      </c>
      <c r="K8" s="13">
        <v>7.0000000000000007E-2</v>
      </c>
      <c r="L8" s="13">
        <v>0.11</v>
      </c>
      <c r="M8" s="13">
        <v>0.14000000000000001</v>
      </c>
      <c r="N8" s="12" t="s">
        <v>17</v>
      </c>
      <c r="O8" s="12"/>
      <c r="P8" s="14">
        <f t="shared" si="30"/>
        <v>-1</v>
      </c>
      <c r="Q8" s="14">
        <f t="shared" si="31"/>
        <v>-1</v>
      </c>
      <c r="R8" s="14">
        <f t="shared" si="32"/>
        <v>-1</v>
      </c>
      <c r="S8" s="14">
        <f t="shared" si="33"/>
        <v>-1</v>
      </c>
      <c r="T8" s="14">
        <f t="shared" si="34"/>
        <v>-1</v>
      </c>
      <c r="U8" s="15">
        <f>IF(P8="","",P8*Config!$B$6)</f>
        <v>-100</v>
      </c>
      <c r="V8" s="15">
        <f>IF(Q8="","",Q8*Config!$B$6)</f>
        <v>-100</v>
      </c>
      <c r="W8" s="15">
        <f>IF(R8="","",R8*Config!$B$6)</f>
        <v>-100</v>
      </c>
      <c r="X8" s="15">
        <f>IF(S8="","",S8*Config!$B$6)</f>
        <v>-100</v>
      </c>
      <c r="Y8" s="15">
        <f>IF(T8="","",T8*Config!$B$6)</f>
        <v>-100</v>
      </c>
      <c r="Z8" s="15">
        <f>IF(U8="","",Config!$B$4 + SUM($U$2:U8))</f>
        <v>10181.223874165051</v>
      </c>
      <c r="AA8" s="15">
        <f>IF(V8="","",Config!$B$4 + SUM($V$2:V8))</f>
        <v>10014.705882352941</v>
      </c>
      <c r="AB8" s="15">
        <f>IF(W8="","",Config!$B$4 + SUM($W$2:W8))</f>
        <v>10100</v>
      </c>
      <c r="AC8" s="15">
        <f>IF(X8="","",Config!$B$4 + SUM($X$2:X8))</f>
        <v>10197.964878258996</v>
      </c>
      <c r="AD8" s="15">
        <f>IF(Y8="","",Config!$B$4 + SUM($Y$2:Y8))</f>
        <v>10097.964878258996</v>
      </c>
      <c r="AE8" s="15">
        <f>IF(P8="","",P8*J8/100*Config!$B$11)</f>
        <v>-56.000000000000007</v>
      </c>
      <c r="AF8" s="15">
        <f>IF(Q8="","",Q8*J8/100*Config!$B$11)</f>
        <v>-56.000000000000007</v>
      </c>
      <c r="AG8" s="15">
        <f>IF(R8="","",R8*J8/100*Config!$B$11)</f>
        <v>-56.000000000000007</v>
      </c>
      <c r="AH8" s="15">
        <f>IF(S8="","",S8*J8/100*Config!$B$11)</f>
        <v>-56.000000000000007</v>
      </c>
      <c r="AI8" s="15">
        <f>IF(T8="","",T8*J8/100*Config!$B$11)</f>
        <v>-56.000000000000007</v>
      </c>
      <c r="AJ8" s="15">
        <f>IF(AE8="","",Config!$B$9 + SUM($AE$2:AE8))</f>
        <v>50152</v>
      </c>
      <c r="AK8" s="15">
        <f>IF(AF8="","",Config!$B$9 + SUM($AF$2:AF8))</f>
        <v>49940</v>
      </c>
      <c r="AL8" s="15">
        <f>IF(AG8="","",Config!$B$9 + SUM($AG$2:AG8))</f>
        <v>49988</v>
      </c>
      <c r="AM8" s="15">
        <f>IF(AH8="","",Config!$B$9 + SUM($AH$2:AH8))</f>
        <v>50142</v>
      </c>
      <c r="AN8" s="15">
        <f>IF(AI8="","",Config!$B$9 + SUM($AI$2:AI8))</f>
        <v>50046</v>
      </c>
      <c r="AO8" s="16">
        <f t="shared" si="5"/>
        <v>0</v>
      </c>
      <c r="AP8" s="16">
        <f t="shared" si="6"/>
        <v>0</v>
      </c>
      <c r="AQ8" s="16">
        <f t="shared" si="7"/>
        <v>0</v>
      </c>
      <c r="AR8" s="16">
        <f t="shared" si="8"/>
        <v>0</v>
      </c>
      <c r="AS8" s="16">
        <f t="shared" si="9"/>
        <v>0</v>
      </c>
      <c r="AT8" s="17">
        <f t="shared" si="10"/>
        <v>10281.223874165051</v>
      </c>
      <c r="AU8" s="17">
        <f t="shared" si="11"/>
        <v>10232.35294117647</v>
      </c>
      <c r="AV8" s="17">
        <f t="shared" si="12"/>
        <v>10300</v>
      </c>
      <c r="AW8" s="17">
        <f t="shared" si="13"/>
        <v>10297.964878258996</v>
      </c>
      <c r="AX8" s="17">
        <f t="shared" si="14"/>
        <v>10224.887955182074</v>
      </c>
      <c r="AY8" s="17">
        <f t="shared" si="15"/>
        <v>100</v>
      </c>
      <c r="AZ8" s="17">
        <f t="shared" si="16"/>
        <v>217.64705882352973</v>
      </c>
      <c r="BA8" s="17">
        <f t="shared" si="17"/>
        <v>200</v>
      </c>
      <c r="BB8" s="17">
        <f t="shared" si="18"/>
        <v>100</v>
      </c>
      <c r="BC8" s="17">
        <f t="shared" si="19"/>
        <v>126.92307692307804</v>
      </c>
      <c r="BD8" s="17">
        <f>IF(OR(AE8="",B8=""),"",SUMIFS($AE$2:AE8,$B$2:B8,B8))</f>
        <v>-7.1054273576010019E-15</v>
      </c>
      <c r="BE8" s="17">
        <f>IF(OR(AF8="",B8=""),"",SUMIFS($AF$2:AF8,$B$2:B8,B8))</f>
        <v>-52</v>
      </c>
      <c r="BF8" s="17">
        <f>IF(OR(AG8="",B8=""),"",SUMIFS($AG$2:AG8,$B$2:B8,B8))</f>
        <v>-40.000000000000007</v>
      </c>
      <c r="BG8" s="17">
        <f>IF(OR(AH8="",B8=""),"",SUMIFS($AH$2:AH8,$B$2:B8,B8))</f>
        <v>-7.1054273576010019E-15</v>
      </c>
      <c r="BH8" s="17">
        <f>IF(OR(AI8="",B8=""),"",SUMIFS($AI$2:AI8,$B$2:B8,B8))</f>
        <v>-26.000000000000007</v>
      </c>
      <c r="BI8" s="17">
        <f t="shared" si="20"/>
        <v>50208</v>
      </c>
      <c r="BJ8" s="17">
        <f t="shared" si="21"/>
        <v>50132</v>
      </c>
      <c r="BK8" s="17">
        <f t="shared" si="22"/>
        <v>50168</v>
      </c>
      <c r="BL8" s="17">
        <f t="shared" si="23"/>
        <v>50198</v>
      </c>
      <c r="BM8" s="17">
        <f t="shared" si="24"/>
        <v>50116</v>
      </c>
      <c r="BN8" s="17">
        <f t="shared" si="25"/>
        <v>56</v>
      </c>
      <c r="BO8" s="17">
        <f t="shared" si="26"/>
        <v>192</v>
      </c>
      <c r="BP8" s="17">
        <f t="shared" si="27"/>
        <v>180</v>
      </c>
      <c r="BQ8" s="17">
        <f t="shared" si="28"/>
        <v>56</v>
      </c>
      <c r="BR8" s="17">
        <f t="shared" si="29"/>
        <v>70</v>
      </c>
    </row>
    <row r="9" spans="1:70" x14ac:dyDescent="0.25">
      <c r="A9">
        <f t="shared" si="0"/>
        <v>8</v>
      </c>
      <c r="B9" s="9">
        <v>46160</v>
      </c>
      <c r="C9" s="32">
        <v>0.81666666666666676</v>
      </c>
      <c r="D9" s="11" t="str">
        <f t="shared" ref="D9:D72" si="35">IF(B9="","",CHOOSE(WEEKDAY(B9,2),"Lu","Ma","Mi","Jo","Vi","Sa","Du"))</f>
        <v>Lu</v>
      </c>
      <c r="E9" s="11" t="str">
        <f t="shared" si="2"/>
        <v>D</v>
      </c>
      <c r="F9" s="12" t="s">
        <v>12</v>
      </c>
      <c r="G9" s="12" t="s">
        <v>14</v>
      </c>
      <c r="H9" s="12" t="s">
        <v>23</v>
      </c>
      <c r="I9" s="12" t="s">
        <v>16</v>
      </c>
      <c r="J9" s="13">
        <v>0.23</v>
      </c>
      <c r="K9" s="13">
        <v>0.12</v>
      </c>
      <c r="L9" s="13">
        <v>0.2</v>
      </c>
      <c r="M9" s="13">
        <v>0.23</v>
      </c>
      <c r="N9" s="12" t="s">
        <v>17</v>
      </c>
      <c r="O9" s="12"/>
      <c r="P9" s="14">
        <f t="shared" si="30"/>
        <v>-1</v>
      </c>
      <c r="Q9" s="14">
        <f t="shared" si="31"/>
        <v>-1</v>
      </c>
      <c r="R9" s="14">
        <f t="shared" si="32"/>
        <v>-1</v>
      </c>
      <c r="S9" s="14">
        <f t="shared" si="33"/>
        <v>-1</v>
      </c>
      <c r="T9" s="14">
        <f t="shared" si="34"/>
        <v>-1</v>
      </c>
      <c r="U9" s="15">
        <f>IF(P9="","",P9*Config!$B$6)</f>
        <v>-100</v>
      </c>
      <c r="V9" s="15">
        <f>IF(Q9="","",Q9*Config!$B$6)</f>
        <v>-100</v>
      </c>
      <c r="W9" s="15">
        <f>IF(R9="","",R9*Config!$B$6)</f>
        <v>-100</v>
      </c>
      <c r="X9" s="15">
        <f>IF(S9="","",S9*Config!$B$6)</f>
        <v>-100</v>
      </c>
      <c r="Y9" s="15">
        <f>IF(T9="","",T9*Config!$B$6)</f>
        <v>-100</v>
      </c>
      <c r="Z9" s="15">
        <f>IF(U9="","",Config!$B$4 + SUM($U$2:U9))</f>
        <v>10081.223874165051</v>
      </c>
      <c r="AA9" s="15">
        <f>IF(V9="","",Config!$B$4 + SUM($V$2:V9))</f>
        <v>9914.7058823529405</v>
      </c>
      <c r="AB9" s="15">
        <f>IF(W9="","",Config!$B$4 + SUM($W$2:W9))</f>
        <v>10000</v>
      </c>
      <c r="AC9" s="15">
        <f>IF(X9="","",Config!$B$4 + SUM($X$2:X9))</f>
        <v>10097.964878258996</v>
      </c>
      <c r="AD9" s="15">
        <f>IF(Y9="","",Config!$B$4 + SUM($Y$2:Y9))</f>
        <v>9997.9648782589957</v>
      </c>
      <c r="AE9" s="15">
        <f>IF(P9="","",P9*J9/100*Config!$B$11)</f>
        <v>-92</v>
      </c>
      <c r="AF9" s="15">
        <f>IF(Q9="","",Q9*J9/100*Config!$B$11)</f>
        <v>-92</v>
      </c>
      <c r="AG9" s="15">
        <f>IF(R9="","",R9*J9/100*Config!$B$11)</f>
        <v>-92</v>
      </c>
      <c r="AH9" s="15">
        <f>IF(S9="","",S9*J9/100*Config!$B$11)</f>
        <v>-92</v>
      </c>
      <c r="AI9" s="15">
        <f>IF(T9="","",T9*J9/100*Config!$B$11)</f>
        <v>-92</v>
      </c>
      <c r="AJ9" s="15">
        <f>IF(AE9="","",Config!$B$9 + SUM($AE$2:AE9))</f>
        <v>50060</v>
      </c>
      <c r="AK9" s="15">
        <f>IF(AF9="","",Config!$B$9 + SUM($AF$2:AF9))</f>
        <v>49848</v>
      </c>
      <c r="AL9" s="15">
        <f>IF(AG9="","",Config!$B$9 + SUM($AG$2:AG9))</f>
        <v>49896</v>
      </c>
      <c r="AM9" s="15">
        <f>IF(AH9="","",Config!$B$9 + SUM($AH$2:AH9))</f>
        <v>50050</v>
      </c>
      <c r="AN9" s="15">
        <f>IF(AI9="","",Config!$B$9 + SUM($AI$2:AI9))</f>
        <v>49954</v>
      </c>
      <c r="AO9" s="16">
        <f t="shared" si="5"/>
        <v>0</v>
      </c>
      <c r="AP9" s="16">
        <f t="shared" si="6"/>
        <v>0</v>
      </c>
      <c r="AQ9" s="16">
        <f t="shared" si="7"/>
        <v>0</v>
      </c>
      <c r="AR9" s="16">
        <f t="shared" si="8"/>
        <v>0</v>
      </c>
      <c r="AS9" s="16">
        <f t="shared" si="9"/>
        <v>0</v>
      </c>
      <c r="AT9" s="17">
        <f t="shared" si="10"/>
        <v>10281.223874165051</v>
      </c>
      <c r="AU9" s="17">
        <f t="shared" si="11"/>
        <v>10232.35294117647</v>
      </c>
      <c r="AV9" s="17">
        <f t="shared" si="12"/>
        <v>10300</v>
      </c>
      <c r="AW9" s="17">
        <f t="shared" si="13"/>
        <v>10297.964878258996</v>
      </c>
      <c r="AX9" s="17">
        <f t="shared" si="14"/>
        <v>10224.887955182074</v>
      </c>
      <c r="AY9" s="17">
        <f t="shared" si="15"/>
        <v>200</v>
      </c>
      <c r="AZ9" s="17">
        <f t="shared" si="16"/>
        <v>317.64705882352973</v>
      </c>
      <c r="BA9" s="17">
        <f t="shared" si="17"/>
        <v>300</v>
      </c>
      <c r="BB9" s="17">
        <f t="shared" si="18"/>
        <v>200</v>
      </c>
      <c r="BC9" s="17">
        <f t="shared" si="19"/>
        <v>226.92307692307804</v>
      </c>
      <c r="BD9" s="17">
        <f>IF(OR(AE9="",B9=""),"",SUMIFS($AE$2:AE9,$B$2:B9,B9))</f>
        <v>-92</v>
      </c>
      <c r="BE9" s="17">
        <f>IF(OR(AF9="",B9=""),"",SUMIFS($AF$2:AF9,$B$2:B9,B9))</f>
        <v>-144</v>
      </c>
      <c r="BF9" s="17">
        <f>IF(OR(AG9="",B9=""),"",SUMIFS($AG$2:AG9,$B$2:B9,B9))</f>
        <v>-132</v>
      </c>
      <c r="BG9" s="17">
        <f>IF(OR(AH9="",B9=""),"",SUMIFS($AH$2:AH9,$B$2:B9,B9))</f>
        <v>-92</v>
      </c>
      <c r="BH9" s="17">
        <f>IF(OR(AI9="",B9=""),"",SUMIFS($AI$2:AI9,$B$2:B9,B9))</f>
        <v>-118</v>
      </c>
      <c r="BI9" s="17">
        <f t="shared" si="20"/>
        <v>50208</v>
      </c>
      <c r="BJ9" s="17">
        <f t="shared" si="21"/>
        <v>50132</v>
      </c>
      <c r="BK9" s="17">
        <f t="shared" si="22"/>
        <v>50168</v>
      </c>
      <c r="BL9" s="17">
        <f t="shared" si="23"/>
        <v>50198</v>
      </c>
      <c r="BM9" s="17">
        <f t="shared" si="24"/>
        <v>50116</v>
      </c>
      <c r="BN9" s="17">
        <f t="shared" si="25"/>
        <v>148</v>
      </c>
      <c r="BO9" s="17">
        <f t="shared" si="26"/>
        <v>284</v>
      </c>
      <c r="BP9" s="17">
        <f t="shared" si="27"/>
        <v>272</v>
      </c>
      <c r="BQ9" s="17">
        <f t="shared" si="28"/>
        <v>148</v>
      </c>
      <c r="BR9" s="17">
        <f t="shared" si="29"/>
        <v>162</v>
      </c>
    </row>
    <row r="10" spans="1:70" x14ac:dyDescent="0.25">
      <c r="A10">
        <f t="shared" si="0"/>
        <v>9</v>
      </c>
      <c r="B10" s="9">
        <v>46160</v>
      </c>
      <c r="C10" s="32">
        <v>0.79166666666666663</v>
      </c>
      <c r="D10" s="11" t="str">
        <f t="shared" si="35"/>
        <v>Lu</v>
      </c>
      <c r="E10" s="11" t="str">
        <f t="shared" si="2"/>
        <v>D</v>
      </c>
      <c r="F10" s="12" t="s">
        <v>12</v>
      </c>
      <c r="G10" s="12" t="s">
        <v>14</v>
      </c>
      <c r="H10" s="12" t="s">
        <v>23</v>
      </c>
      <c r="I10" s="12" t="s">
        <v>24</v>
      </c>
      <c r="J10" s="13">
        <v>0.12</v>
      </c>
      <c r="K10" s="13">
        <v>0.05</v>
      </c>
      <c r="L10" s="13">
        <v>0.09</v>
      </c>
      <c r="M10" s="13">
        <v>0.12</v>
      </c>
      <c r="N10" s="12" t="s">
        <v>186</v>
      </c>
      <c r="O10" s="12"/>
      <c r="P10" s="14">
        <f t="shared" si="30"/>
        <v>0.41666666666666669</v>
      </c>
      <c r="Q10" s="14">
        <f t="shared" si="31"/>
        <v>-1</v>
      </c>
      <c r="R10" s="14">
        <f t="shared" si="32"/>
        <v>-1</v>
      </c>
      <c r="S10" s="14">
        <f t="shared" si="33"/>
        <v>0.20833333333333334</v>
      </c>
      <c r="T10" s="14">
        <f t="shared" si="34"/>
        <v>-0.29166666666666663</v>
      </c>
      <c r="U10" s="15">
        <f>IF(P10="","",P10*Config!$B$6)</f>
        <v>41.666666666666671</v>
      </c>
      <c r="V10" s="15">
        <f>IF(Q10="","",Q10*Config!$B$6)</f>
        <v>-100</v>
      </c>
      <c r="W10" s="15">
        <f>IF(R10="","",R10*Config!$B$6)</f>
        <v>-100</v>
      </c>
      <c r="X10" s="15">
        <f>IF(S10="","",S10*Config!$B$6)</f>
        <v>20.833333333333336</v>
      </c>
      <c r="Y10" s="15">
        <f>IF(T10="","",T10*Config!$B$6)</f>
        <v>-29.166666666666664</v>
      </c>
      <c r="Z10" s="15">
        <f>IF(U10="","",Config!$B$4 + SUM($U$2:U10))</f>
        <v>10122.890540831717</v>
      </c>
      <c r="AA10" s="15">
        <f>IF(V10="","",Config!$B$4 + SUM($V$2:V10))</f>
        <v>9814.7058823529405</v>
      </c>
      <c r="AB10" s="15">
        <f>IF(W10="","",Config!$B$4 + SUM($W$2:W10))</f>
        <v>9900</v>
      </c>
      <c r="AC10" s="15">
        <f>IF(X10="","",Config!$B$4 + SUM($X$2:X10))</f>
        <v>10118.79821159233</v>
      </c>
      <c r="AD10" s="15">
        <f>IF(Y10="","",Config!$B$4 + SUM($Y$2:Y10))</f>
        <v>9968.7982115923296</v>
      </c>
      <c r="AE10" s="15">
        <f>IF(P10="","",P10*J10/100*Config!$B$11)</f>
        <v>20</v>
      </c>
      <c r="AF10" s="15">
        <f>IF(Q10="","",Q10*J10/100*Config!$B$11)</f>
        <v>-47.999999999999993</v>
      </c>
      <c r="AG10" s="15">
        <f>IF(R10="","",R10*J10/100*Config!$B$11)</f>
        <v>-47.999999999999993</v>
      </c>
      <c r="AH10" s="15">
        <f>IF(S10="","",S10*J10/100*Config!$B$11)</f>
        <v>10</v>
      </c>
      <c r="AI10" s="15">
        <f>IF(T10="","",T10*J10/100*Config!$B$11)</f>
        <v>-13.999999999999998</v>
      </c>
      <c r="AJ10" s="15">
        <f>IF(AE10="","",Config!$B$9 + SUM($AE$2:AE10))</f>
        <v>50080</v>
      </c>
      <c r="AK10" s="15">
        <f>IF(AF10="","",Config!$B$9 + SUM($AF$2:AF10))</f>
        <v>49800</v>
      </c>
      <c r="AL10" s="15">
        <f>IF(AG10="","",Config!$B$9 + SUM($AG$2:AG10))</f>
        <v>49848</v>
      </c>
      <c r="AM10" s="15">
        <f>IF(AH10="","",Config!$B$9 + SUM($AH$2:AH10))</f>
        <v>50060</v>
      </c>
      <c r="AN10" s="15">
        <f>IF(AI10="","",Config!$B$9 + SUM($AI$2:AI10))</f>
        <v>49940</v>
      </c>
      <c r="AO10" s="16">
        <f t="shared" si="5"/>
        <v>1</v>
      </c>
      <c r="AP10" s="16">
        <f t="shared" si="6"/>
        <v>0</v>
      </c>
      <c r="AQ10" s="16">
        <f t="shared" si="7"/>
        <v>0</v>
      </c>
      <c r="AR10" s="16">
        <f t="shared" si="8"/>
        <v>1</v>
      </c>
      <c r="AS10" s="16">
        <f t="shared" si="9"/>
        <v>0</v>
      </c>
      <c r="AT10" s="17">
        <f t="shared" si="10"/>
        <v>10281.223874165051</v>
      </c>
      <c r="AU10" s="17">
        <f t="shared" si="11"/>
        <v>10232.35294117647</v>
      </c>
      <c r="AV10" s="17">
        <f t="shared" si="12"/>
        <v>10300</v>
      </c>
      <c r="AW10" s="17">
        <f t="shared" si="13"/>
        <v>10297.964878258996</v>
      </c>
      <c r="AX10" s="17">
        <f t="shared" si="14"/>
        <v>10224.887955182074</v>
      </c>
      <c r="AY10" s="17">
        <f t="shared" si="15"/>
        <v>158.33333333333394</v>
      </c>
      <c r="AZ10" s="17">
        <f t="shared" si="16"/>
        <v>417.64705882352973</v>
      </c>
      <c r="BA10" s="17">
        <f t="shared" si="17"/>
        <v>400</v>
      </c>
      <c r="BB10" s="17">
        <f t="shared" si="18"/>
        <v>179.16666666666606</v>
      </c>
      <c r="BC10" s="17">
        <f t="shared" si="19"/>
        <v>256.0897435897441</v>
      </c>
      <c r="BD10" s="17">
        <f>IF(OR(AE10="",B10=""),"",SUMIFS($AE$2:AE10,$B$2:B10,B10))</f>
        <v>-72</v>
      </c>
      <c r="BE10" s="17">
        <f>IF(OR(AF10="",B10=""),"",SUMIFS($AF$2:AF10,$B$2:B10,B10))</f>
        <v>-192</v>
      </c>
      <c r="BF10" s="17">
        <f>IF(OR(AG10="",B10=""),"",SUMIFS($AG$2:AG10,$B$2:B10,B10))</f>
        <v>-180</v>
      </c>
      <c r="BG10" s="17">
        <f>IF(OR(AH10="",B10=""),"",SUMIFS($AH$2:AH10,$B$2:B10,B10))</f>
        <v>-82</v>
      </c>
      <c r="BH10" s="17">
        <f>IF(OR(AI10="",B10=""),"",SUMIFS($AI$2:AI10,$B$2:B10,B10))</f>
        <v>-132</v>
      </c>
      <c r="BI10" s="17">
        <f t="shared" si="20"/>
        <v>50208</v>
      </c>
      <c r="BJ10" s="17">
        <f t="shared" si="21"/>
        <v>50132</v>
      </c>
      <c r="BK10" s="17">
        <f t="shared" si="22"/>
        <v>50168</v>
      </c>
      <c r="BL10" s="17">
        <f t="shared" si="23"/>
        <v>50198</v>
      </c>
      <c r="BM10" s="17">
        <f t="shared" si="24"/>
        <v>50116</v>
      </c>
      <c r="BN10" s="17">
        <f t="shared" si="25"/>
        <v>128</v>
      </c>
      <c r="BO10" s="17">
        <f t="shared" si="26"/>
        <v>332</v>
      </c>
      <c r="BP10" s="17">
        <f t="shared" si="27"/>
        <v>320</v>
      </c>
      <c r="BQ10" s="17">
        <f t="shared" si="28"/>
        <v>138</v>
      </c>
      <c r="BR10" s="17">
        <f t="shared" si="29"/>
        <v>176</v>
      </c>
    </row>
    <row r="11" spans="1:70" x14ac:dyDescent="0.25">
      <c r="A11">
        <f t="shared" si="0"/>
        <v>10</v>
      </c>
      <c r="B11" s="9">
        <v>46160</v>
      </c>
      <c r="C11" s="32">
        <v>0.7270833333333333</v>
      </c>
      <c r="D11" s="11" t="str">
        <f t="shared" si="35"/>
        <v>Lu</v>
      </c>
      <c r="E11" s="11" t="str">
        <f t="shared" si="2"/>
        <v>D</v>
      </c>
      <c r="F11" s="12" t="s">
        <v>12</v>
      </c>
      <c r="G11" s="12" t="s">
        <v>14</v>
      </c>
      <c r="H11" s="12" t="s">
        <v>23</v>
      </c>
      <c r="I11" s="12" t="s">
        <v>16</v>
      </c>
      <c r="J11" s="13">
        <v>0.25</v>
      </c>
      <c r="K11" s="13">
        <v>0.13</v>
      </c>
      <c r="L11" s="13">
        <v>0.22</v>
      </c>
      <c r="M11" s="13">
        <v>0.25</v>
      </c>
      <c r="N11" s="12" t="s">
        <v>17</v>
      </c>
      <c r="O11" s="12"/>
      <c r="P11" s="14">
        <f t="shared" si="30"/>
        <v>-1</v>
      </c>
      <c r="Q11" s="14">
        <f t="shared" si="31"/>
        <v>-1</v>
      </c>
      <c r="R11" s="14">
        <f t="shared" si="32"/>
        <v>-1</v>
      </c>
      <c r="S11" s="14">
        <f t="shared" si="33"/>
        <v>-1</v>
      </c>
      <c r="T11" s="14">
        <f t="shared" si="34"/>
        <v>-1</v>
      </c>
      <c r="U11" s="15">
        <f>IF(P11="","",P11*Config!$B$6)</f>
        <v>-100</v>
      </c>
      <c r="V11" s="15">
        <f>IF(Q11="","",Q11*Config!$B$6)</f>
        <v>-100</v>
      </c>
      <c r="W11" s="15">
        <f>IF(R11="","",R11*Config!$B$6)</f>
        <v>-100</v>
      </c>
      <c r="X11" s="15">
        <f>IF(S11="","",S11*Config!$B$6)</f>
        <v>-100</v>
      </c>
      <c r="Y11" s="15">
        <f>IF(T11="","",T11*Config!$B$6)</f>
        <v>-100</v>
      </c>
      <c r="Z11" s="15">
        <f>IF(U11="","",Config!$B$4 + SUM($U$2:U11))</f>
        <v>10022.890540831717</v>
      </c>
      <c r="AA11" s="15">
        <f>IF(V11="","",Config!$B$4 + SUM($V$2:V11))</f>
        <v>9714.7058823529405</v>
      </c>
      <c r="AB11" s="15">
        <f>IF(W11="","",Config!$B$4 + SUM($W$2:W11))</f>
        <v>9800</v>
      </c>
      <c r="AC11" s="15">
        <f>IF(X11="","",Config!$B$4 + SUM($X$2:X11))</f>
        <v>10018.79821159233</v>
      </c>
      <c r="AD11" s="15">
        <f>IF(Y11="","",Config!$B$4 + SUM($Y$2:Y11))</f>
        <v>9868.7982115923296</v>
      </c>
      <c r="AE11" s="15">
        <f>IF(P11="","",P11*J11/100*Config!$B$11)</f>
        <v>-100</v>
      </c>
      <c r="AF11" s="15">
        <f>IF(Q11="","",Q11*J11/100*Config!$B$11)</f>
        <v>-100</v>
      </c>
      <c r="AG11" s="15">
        <f>IF(R11="","",R11*J11/100*Config!$B$11)</f>
        <v>-100</v>
      </c>
      <c r="AH11" s="15">
        <f>IF(S11="","",S11*J11/100*Config!$B$11)</f>
        <v>-100</v>
      </c>
      <c r="AI11" s="15">
        <f>IF(T11="","",T11*J11/100*Config!$B$11)</f>
        <v>-100</v>
      </c>
      <c r="AJ11" s="15">
        <f>IF(AE11="","",Config!$B$9 + SUM($AE$2:AE11))</f>
        <v>49980</v>
      </c>
      <c r="AK11" s="15">
        <f>IF(AF11="","",Config!$B$9 + SUM($AF$2:AF11))</f>
        <v>49700</v>
      </c>
      <c r="AL11" s="15">
        <f>IF(AG11="","",Config!$B$9 + SUM($AG$2:AG11))</f>
        <v>49748</v>
      </c>
      <c r="AM11" s="15">
        <f>IF(AH11="","",Config!$B$9 + SUM($AH$2:AH11))</f>
        <v>49960</v>
      </c>
      <c r="AN11" s="15">
        <f>IF(AI11="","",Config!$B$9 + SUM($AI$2:AI11))</f>
        <v>49840</v>
      </c>
      <c r="AO11" s="16">
        <f t="shared" si="5"/>
        <v>0</v>
      </c>
      <c r="AP11" s="16">
        <f t="shared" si="6"/>
        <v>0</v>
      </c>
      <c r="AQ11" s="16">
        <f t="shared" si="7"/>
        <v>0</v>
      </c>
      <c r="AR11" s="16">
        <f t="shared" si="8"/>
        <v>0</v>
      </c>
      <c r="AS11" s="16">
        <f t="shared" si="9"/>
        <v>0</v>
      </c>
      <c r="AT11" s="17">
        <f t="shared" si="10"/>
        <v>10281.223874165051</v>
      </c>
      <c r="AU11" s="17">
        <f t="shared" si="11"/>
        <v>10232.35294117647</v>
      </c>
      <c r="AV11" s="17">
        <f t="shared" si="12"/>
        <v>10300</v>
      </c>
      <c r="AW11" s="17">
        <f t="shared" si="13"/>
        <v>10297.964878258996</v>
      </c>
      <c r="AX11" s="17">
        <f t="shared" si="14"/>
        <v>10224.887955182074</v>
      </c>
      <c r="AY11" s="17">
        <f t="shared" si="15"/>
        <v>258.33333333333394</v>
      </c>
      <c r="AZ11" s="17">
        <f t="shared" si="16"/>
        <v>517.64705882352973</v>
      </c>
      <c r="BA11" s="17">
        <f t="shared" si="17"/>
        <v>500</v>
      </c>
      <c r="BB11" s="17">
        <f t="shared" si="18"/>
        <v>279.16666666666606</v>
      </c>
      <c r="BC11" s="17">
        <f t="shared" si="19"/>
        <v>356.0897435897441</v>
      </c>
      <c r="BD11" s="17">
        <f>IF(OR(AE11="",B11=""),"",SUMIFS($AE$2:AE11,$B$2:B11,B11))</f>
        <v>-172</v>
      </c>
      <c r="BE11" s="17">
        <f>IF(OR(AF11="",B11=""),"",SUMIFS($AF$2:AF11,$B$2:B11,B11))</f>
        <v>-292</v>
      </c>
      <c r="BF11" s="17">
        <f>IF(OR(AG11="",B11=""),"",SUMIFS($AG$2:AG11,$B$2:B11,B11))</f>
        <v>-280</v>
      </c>
      <c r="BG11" s="17">
        <f>IF(OR(AH11="",B11=""),"",SUMIFS($AH$2:AH11,$B$2:B11,B11))</f>
        <v>-182</v>
      </c>
      <c r="BH11" s="17">
        <f>IF(OR(AI11="",B11=""),"",SUMIFS($AI$2:AI11,$B$2:B11,B11))</f>
        <v>-232</v>
      </c>
      <c r="BI11" s="17">
        <f t="shared" si="20"/>
        <v>50208</v>
      </c>
      <c r="BJ11" s="17">
        <f t="shared" si="21"/>
        <v>50132</v>
      </c>
      <c r="BK11" s="17">
        <f t="shared" si="22"/>
        <v>50168</v>
      </c>
      <c r="BL11" s="17">
        <f t="shared" si="23"/>
        <v>50198</v>
      </c>
      <c r="BM11" s="17">
        <f t="shared" si="24"/>
        <v>50116</v>
      </c>
      <c r="BN11" s="17">
        <f t="shared" si="25"/>
        <v>228</v>
      </c>
      <c r="BO11" s="17">
        <f t="shared" si="26"/>
        <v>432</v>
      </c>
      <c r="BP11" s="17">
        <f t="shared" si="27"/>
        <v>420</v>
      </c>
      <c r="BQ11" s="17">
        <f t="shared" si="28"/>
        <v>238</v>
      </c>
      <c r="BR11" s="17">
        <f t="shared" si="29"/>
        <v>276</v>
      </c>
    </row>
    <row r="12" spans="1:70" x14ac:dyDescent="0.25">
      <c r="A12">
        <f t="shared" si="0"/>
        <v>11</v>
      </c>
      <c r="B12" s="9">
        <v>46157</v>
      </c>
      <c r="C12" s="32">
        <v>0.91875000000000007</v>
      </c>
      <c r="D12" s="11" t="str">
        <f t="shared" si="35"/>
        <v>Vi</v>
      </c>
      <c r="E12" s="11" t="str">
        <f t="shared" si="2"/>
        <v>D</v>
      </c>
      <c r="F12" s="12" t="s">
        <v>12</v>
      </c>
      <c r="G12" s="12" t="s">
        <v>14</v>
      </c>
      <c r="H12" s="12" t="s">
        <v>23</v>
      </c>
      <c r="I12" s="12" t="s">
        <v>24</v>
      </c>
      <c r="J12" s="13">
        <v>0.12</v>
      </c>
      <c r="K12" s="13">
        <v>0.05</v>
      </c>
      <c r="L12" s="13">
        <v>0.09</v>
      </c>
      <c r="M12" s="13">
        <v>0.12</v>
      </c>
      <c r="N12" s="12" t="s">
        <v>36</v>
      </c>
      <c r="O12" s="12"/>
      <c r="P12" s="14">
        <f t="shared" si="30"/>
        <v>0.41666666666666669</v>
      </c>
      <c r="Q12" s="14">
        <f t="shared" si="31"/>
        <v>0.75</v>
      </c>
      <c r="R12" s="14">
        <f t="shared" si="32"/>
        <v>1</v>
      </c>
      <c r="S12" s="14">
        <f t="shared" si="33"/>
        <v>0.58333333333333337</v>
      </c>
      <c r="T12" s="14">
        <f t="shared" si="34"/>
        <v>0.58333333333333337</v>
      </c>
      <c r="U12" s="15">
        <f>IF(P12="","",P12*Config!$B$6)</f>
        <v>41.666666666666671</v>
      </c>
      <c r="V12" s="15">
        <f>IF(Q12="","",Q12*Config!$B$6)</f>
        <v>75</v>
      </c>
      <c r="W12" s="15">
        <f>IF(R12="","",R12*Config!$B$6)</f>
        <v>100</v>
      </c>
      <c r="X12" s="15">
        <f>IF(S12="","",S12*Config!$B$6)</f>
        <v>58.333333333333336</v>
      </c>
      <c r="Y12" s="15">
        <f>IF(T12="","",T12*Config!$B$6)</f>
        <v>58.333333333333336</v>
      </c>
      <c r="Z12" s="15">
        <f>IF(U12="","",Config!$B$4 + SUM($U$2:U12))</f>
        <v>10064.557207498385</v>
      </c>
      <c r="AA12" s="15">
        <f>IF(V12="","",Config!$B$4 + SUM($V$2:V12))</f>
        <v>9789.7058823529405</v>
      </c>
      <c r="AB12" s="15">
        <f>IF(W12="","",Config!$B$4 + SUM($W$2:W12))</f>
        <v>9900</v>
      </c>
      <c r="AC12" s="15">
        <f>IF(X12="","",Config!$B$4 + SUM($X$2:X12))</f>
        <v>10077.131544925662</v>
      </c>
      <c r="AD12" s="15">
        <f>IF(Y12="","",Config!$B$4 + SUM($Y$2:Y12))</f>
        <v>9927.1315449256617</v>
      </c>
      <c r="AE12" s="15">
        <f>IF(P12="","",P12*J12/100*Config!$B$11)</f>
        <v>20</v>
      </c>
      <c r="AF12" s="15">
        <f>IF(Q12="","",Q12*J12/100*Config!$B$11)</f>
        <v>36</v>
      </c>
      <c r="AG12" s="15">
        <f>IF(R12="","",R12*J12/100*Config!$B$11)</f>
        <v>47.999999999999993</v>
      </c>
      <c r="AH12" s="15">
        <f>IF(S12="","",S12*J12/100*Config!$B$11)</f>
        <v>28.000000000000004</v>
      </c>
      <c r="AI12" s="15">
        <f>IF(T12="","",T12*J12/100*Config!$B$11)</f>
        <v>28.000000000000004</v>
      </c>
      <c r="AJ12" s="15">
        <f>IF(AE12="","",Config!$B$9 + SUM($AE$2:AE12))</f>
        <v>50000</v>
      </c>
      <c r="AK12" s="15">
        <f>IF(AF12="","",Config!$B$9 + SUM($AF$2:AF12))</f>
        <v>49736</v>
      </c>
      <c r="AL12" s="15">
        <f>IF(AG12="","",Config!$B$9 + SUM($AG$2:AG12))</f>
        <v>49796</v>
      </c>
      <c r="AM12" s="15">
        <f>IF(AH12="","",Config!$B$9 + SUM($AH$2:AH12))</f>
        <v>49988</v>
      </c>
      <c r="AN12" s="15">
        <f>IF(AI12="","",Config!$B$9 + SUM($AI$2:AI12))</f>
        <v>49868</v>
      </c>
      <c r="AO12" s="16">
        <f t="shared" si="5"/>
        <v>1</v>
      </c>
      <c r="AP12" s="16">
        <f t="shared" si="6"/>
        <v>1</v>
      </c>
      <c r="AQ12" s="16">
        <f t="shared" si="7"/>
        <v>1</v>
      </c>
      <c r="AR12" s="16">
        <f t="shared" si="8"/>
        <v>1</v>
      </c>
      <c r="AS12" s="16">
        <f t="shared" si="9"/>
        <v>1</v>
      </c>
      <c r="AT12" s="17">
        <f t="shared" si="10"/>
        <v>10281.223874165051</v>
      </c>
      <c r="AU12" s="17">
        <f t="shared" si="11"/>
        <v>10232.35294117647</v>
      </c>
      <c r="AV12" s="17">
        <f t="shared" si="12"/>
        <v>10300</v>
      </c>
      <c r="AW12" s="17">
        <f t="shared" si="13"/>
        <v>10297.964878258996</v>
      </c>
      <c r="AX12" s="17">
        <f t="shared" si="14"/>
        <v>10224.887955182074</v>
      </c>
      <c r="AY12" s="17">
        <f t="shared" si="15"/>
        <v>216.66666666666606</v>
      </c>
      <c r="AZ12" s="17">
        <f t="shared" si="16"/>
        <v>442.64705882352973</v>
      </c>
      <c r="BA12" s="17">
        <f t="shared" si="17"/>
        <v>400</v>
      </c>
      <c r="BB12" s="17">
        <f t="shared" si="18"/>
        <v>220.83333333333394</v>
      </c>
      <c r="BC12" s="17">
        <f t="shared" si="19"/>
        <v>297.75641025641198</v>
      </c>
      <c r="BD12" s="17">
        <f>IF(OR(AE12="",B12=""),"",SUMIFS($AE$2:AE12,$B$2:B12,B12))</f>
        <v>20</v>
      </c>
      <c r="BE12" s="17">
        <f>IF(OR(AF12="",B12=""),"",SUMIFS($AF$2:AF12,$B$2:B12,B12))</f>
        <v>36</v>
      </c>
      <c r="BF12" s="17">
        <f>IF(OR(AG12="",B12=""),"",SUMIFS($AG$2:AG12,$B$2:B12,B12))</f>
        <v>47.999999999999993</v>
      </c>
      <c r="BG12" s="17">
        <f>IF(OR(AH12="",B12=""),"",SUMIFS($AH$2:AH12,$B$2:B12,B12))</f>
        <v>28.000000000000004</v>
      </c>
      <c r="BH12" s="17">
        <f>IF(OR(AI12="",B12=""),"",SUMIFS($AI$2:AI12,$B$2:B12,B12))</f>
        <v>28.000000000000004</v>
      </c>
      <c r="BI12" s="17">
        <f t="shared" si="20"/>
        <v>50208</v>
      </c>
      <c r="BJ12" s="17">
        <f t="shared" si="21"/>
        <v>50132</v>
      </c>
      <c r="BK12" s="17">
        <f t="shared" si="22"/>
        <v>50168</v>
      </c>
      <c r="BL12" s="17">
        <f t="shared" si="23"/>
        <v>50198</v>
      </c>
      <c r="BM12" s="17">
        <f t="shared" si="24"/>
        <v>50116</v>
      </c>
      <c r="BN12" s="17">
        <f t="shared" si="25"/>
        <v>208</v>
      </c>
      <c r="BO12" s="17">
        <f t="shared" si="26"/>
        <v>396</v>
      </c>
      <c r="BP12" s="17">
        <f t="shared" si="27"/>
        <v>372</v>
      </c>
      <c r="BQ12" s="17">
        <f t="shared" si="28"/>
        <v>210</v>
      </c>
      <c r="BR12" s="17">
        <f t="shared" si="29"/>
        <v>248</v>
      </c>
    </row>
    <row r="13" spans="1:70" x14ac:dyDescent="0.25">
      <c r="A13">
        <f t="shared" si="0"/>
        <v>12</v>
      </c>
      <c r="B13" s="9">
        <v>46157</v>
      </c>
      <c r="C13" s="32">
        <v>0.83750000000000002</v>
      </c>
      <c r="D13" s="11" t="str">
        <f t="shared" si="35"/>
        <v>Vi</v>
      </c>
      <c r="E13" s="11" t="str">
        <f t="shared" si="2"/>
        <v>D</v>
      </c>
      <c r="F13" s="12" t="s">
        <v>12</v>
      </c>
      <c r="G13" s="12" t="s">
        <v>14</v>
      </c>
      <c r="H13" s="12" t="s">
        <v>23</v>
      </c>
      <c r="I13" s="12" t="s">
        <v>16</v>
      </c>
      <c r="J13" s="13">
        <v>0.12</v>
      </c>
      <c r="K13" s="13">
        <v>0.06</v>
      </c>
      <c r="L13" s="13">
        <v>0.09</v>
      </c>
      <c r="M13" s="13">
        <v>0.12</v>
      </c>
      <c r="N13" s="12" t="s">
        <v>32</v>
      </c>
      <c r="O13" s="12"/>
      <c r="P13" s="14">
        <f t="shared" si="30"/>
        <v>0.5</v>
      </c>
      <c r="Q13" s="14">
        <f t="shared" si="31"/>
        <v>0.75</v>
      </c>
      <c r="R13" s="14">
        <f t="shared" si="32"/>
        <v>-1</v>
      </c>
      <c r="S13" s="14">
        <f t="shared" si="33"/>
        <v>0.625</v>
      </c>
      <c r="T13" s="14">
        <f t="shared" si="34"/>
        <v>0.625</v>
      </c>
      <c r="U13" s="15">
        <f>IF(P13="","",P13*Config!$B$6)</f>
        <v>50</v>
      </c>
      <c r="V13" s="15">
        <f>IF(Q13="","",Q13*Config!$B$6)</f>
        <v>75</v>
      </c>
      <c r="W13" s="15">
        <f>IF(R13="","",R13*Config!$B$6)</f>
        <v>-100</v>
      </c>
      <c r="X13" s="15">
        <f>IF(S13="","",S13*Config!$B$6)</f>
        <v>62.5</v>
      </c>
      <c r="Y13" s="15">
        <f>IF(T13="","",T13*Config!$B$6)</f>
        <v>62.5</v>
      </c>
      <c r="Z13" s="15">
        <f>IF(U13="","",Config!$B$4 + SUM($U$2:U13))</f>
        <v>10114.557207498385</v>
      </c>
      <c r="AA13" s="15">
        <f>IF(V13="","",Config!$B$4 + SUM($V$2:V13))</f>
        <v>9864.7058823529405</v>
      </c>
      <c r="AB13" s="15">
        <f>IF(W13="","",Config!$B$4 + SUM($W$2:W13))</f>
        <v>9800</v>
      </c>
      <c r="AC13" s="15">
        <f>IF(X13="","",Config!$B$4 + SUM($X$2:X13))</f>
        <v>10139.631544925662</v>
      </c>
      <c r="AD13" s="15">
        <f>IF(Y13="","",Config!$B$4 + SUM($Y$2:Y13))</f>
        <v>9989.6315449256617</v>
      </c>
      <c r="AE13" s="15">
        <f>IF(P13="","",P13*J13/100*Config!$B$11)</f>
        <v>23.999999999999996</v>
      </c>
      <c r="AF13" s="15">
        <f>IF(Q13="","",Q13*J13/100*Config!$B$11)</f>
        <v>36</v>
      </c>
      <c r="AG13" s="15">
        <f>IF(R13="","",R13*J13/100*Config!$B$11)</f>
        <v>-47.999999999999993</v>
      </c>
      <c r="AH13" s="15">
        <f>IF(S13="","",S13*J13/100*Config!$B$11)</f>
        <v>30</v>
      </c>
      <c r="AI13" s="15">
        <f>IF(T13="","",T13*J13/100*Config!$B$11)</f>
        <v>30</v>
      </c>
      <c r="AJ13" s="15">
        <f>IF(AE13="","",Config!$B$9 + SUM($AE$2:AE13))</f>
        <v>50024</v>
      </c>
      <c r="AK13" s="15">
        <f>IF(AF13="","",Config!$B$9 + SUM($AF$2:AF13))</f>
        <v>49772</v>
      </c>
      <c r="AL13" s="15">
        <f>IF(AG13="","",Config!$B$9 + SUM($AG$2:AG13))</f>
        <v>49748</v>
      </c>
      <c r="AM13" s="15">
        <f>IF(AH13="","",Config!$B$9 + SUM($AH$2:AH13))</f>
        <v>50018</v>
      </c>
      <c r="AN13" s="15">
        <f>IF(AI13="","",Config!$B$9 + SUM($AI$2:AI13))</f>
        <v>49898</v>
      </c>
      <c r="AO13" s="16">
        <f t="shared" si="5"/>
        <v>1</v>
      </c>
      <c r="AP13" s="16">
        <f t="shared" si="6"/>
        <v>1</v>
      </c>
      <c r="AQ13" s="16">
        <f t="shared" si="7"/>
        <v>0</v>
      </c>
      <c r="AR13" s="16">
        <f t="shared" si="8"/>
        <v>1</v>
      </c>
      <c r="AS13" s="16">
        <f t="shared" si="9"/>
        <v>1</v>
      </c>
      <c r="AT13" s="17">
        <f t="shared" si="10"/>
        <v>10281.223874165051</v>
      </c>
      <c r="AU13" s="17">
        <f t="shared" si="11"/>
        <v>10232.35294117647</v>
      </c>
      <c r="AV13" s="17">
        <f t="shared" si="12"/>
        <v>10300</v>
      </c>
      <c r="AW13" s="17">
        <f t="shared" si="13"/>
        <v>10297.964878258996</v>
      </c>
      <c r="AX13" s="17">
        <f t="shared" si="14"/>
        <v>10224.887955182074</v>
      </c>
      <c r="AY13" s="17">
        <f t="shared" si="15"/>
        <v>166.66666666666606</v>
      </c>
      <c r="AZ13" s="17">
        <f t="shared" si="16"/>
        <v>367.64705882352973</v>
      </c>
      <c r="BA13" s="17">
        <f t="shared" si="17"/>
        <v>500</v>
      </c>
      <c r="BB13" s="17">
        <f t="shared" si="18"/>
        <v>158.33333333333394</v>
      </c>
      <c r="BC13" s="17">
        <f t="shared" si="19"/>
        <v>235.25641025641198</v>
      </c>
      <c r="BD13" s="17">
        <f>IF(OR(AE13="",B13=""),"",SUMIFS($AE$2:AE13,$B$2:B13,B13))</f>
        <v>44</v>
      </c>
      <c r="BE13" s="17">
        <f>IF(OR(AF13="",B13=""),"",SUMIFS($AF$2:AF13,$B$2:B13,B13))</f>
        <v>72</v>
      </c>
      <c r="BF13" s="17">
        <f>IF(OR(AG13="",B13=""),"",SUMIFS($AG$2:AG13,$B$2:B13,B13))</f>
        <v>0</v>
      </c>
      <c r="BG13" s="17">
        <f>IF(OR(AH13="",B13=""),"",SUMIFS($AH$2:AH13,$B$2:B13,B13))</f>
        <v>58</v>
      </c>
      <c r="BH13" s="17">
        <f>IF(OR(AI13="",B13=""),"",SUMIFS($AI$2:AI13,$B$2:B13,B13))</f>
        <v>58</v>
      </c>
      <c r="BI13" s="17">
        <f t="shared" si="20"/>
        <v>50208</v>
      </c>
      <c r="BJ13" s="17">
        <f t="shared" si="21"/>
        <v>50132</v>
      </c>
      <c r="BK13" s="17">
        <f t="shared" si="22"/>
        <v>50168</v>
      </c>
      <c r="BL13" s="17">
        <f t="shared" si="23"/>
        <v>50198</v>
      </c>
      <c r="BM13" s="17">
        <f t="shared" si="24"/>
        <v>50116</v>
      </c>
      <c r="BN13" s="17">
        <f t="shared" si="25"/>
        <v>184</v>
      </c>
      <c r="BO13" s="17">
        <f t="shared" si="26"/>
        <v>360</v>
      </c>
      <c r="BP13" s="17">
        <f t="shared" si="27"/>
        <v>420</v>
      </c>
      <c r="BQ13" s="17">
        <f t="shared" si="28"/>
        <v>180</v>
      </c>
      <c r="BR13" s="17">
        <f t="shared" si="29"/>
        <v>218</v>
      </c>
    </row>
    <row r="14" spans="1:70" x14ac:dyDescent="0.25">
      <c r="A14">
        <f t="shared" si="0"/>
        <v>13</v>
      </c>
      <c r="B14" s="9">
        <v>46157</v>
      </c>
      <c r="C14" s="32">
        <v>0.68958333333333333</v>
      </c>
      <c r="D14" s="11" t="str">
        <f t="shared" si="35"/>
        <v>Vi</v>
      </c>
      <c r="E14" s="11" t="str">
        <f t="shared" si="2"/>
        <v>D</v>
      </c>
      <c r="F14" s="12" t="s">
        <v>12</v>
      </c>
      <c r="G14" s="12" t="s">
        <v>14</v>
      </c>
      <c r="H14" s="12" t="s">
        <v>23</v>
      </c>
      <c r="I14" s="12" t="s">
        <v>24</v>
      </c>
      <c r="J14" s="13">
        <v>0.92</v>
      </c>
      <c r="K14" s="13">
        <v>0.53</v>
      </c>
      <c r="L14" s="13">
        <v>0.89</v>
      </c>
      <c r="M14" s="13">
        <v>0.92</v>
      </c>
      <c r="N14" s="12" t="s">
        <v>17</v>
      </c>
      <c r="O14" s="12"/>
      <c r="P14" s="14">
        <f t="shared" si="30"/>
        <v>-1</v>
      </c>
      <c r="Q14" s="14">
        <f t="shared" si="31"/>
        <v>-1</v>
      </c>
      <c r="R14" s="14">
        <f t="shared" si="32"/>
        <v>-1</v>
      </c>
      <c r="S14" s="14">
        <f t="shared" si="33"/>
        <v>-1</v>
      </c>
      <c r="T14" s="14">
        <f t="shared" si="34"/>
        <v>-1</v>
      </c>
      <c r="U14" s="15">
        <f>IF(P14="","",P14*Config!$B$6)</f>
        <v>-100</v>
      </c>
      <c r="V14" s="15">
        <f>IF(Q14="","",Q14*Config!$B$6)</f>
        <v>-100</v>
      </c>
      <c r="W14" s="15">
        <f>IF(R14="","",R14*Config!$B$6)</f>
        <v>-100</v>
      </c>
      <c r="X14" s="15">
        <f>IF(S14="","",S14*Config!$B$6)</f>
        <v>-100</v>
      </c>
      <c r="Y14" s="15">
        <f>IF(T14="","",T14*Config!$B$6)</f>
        <v>-100</v>
      </c>
      <c r="Z14" s="15">
        <f>IF(U14="","",Config!$B$4 + SUM($U$2:U14))</f>
        <v>10014.557207498385</v>
      </c>
      <c r="AA14" s="15">
        <f>IF(V14="","",Config!$B$4 + SUM($V$2:V14))</f>
        <v>9764.7058823529405</v>
      </c>
      <c r="AB14" s="15">
        <f>IF(W14="","",Config!$B$4 + SUM($W$2:W14))</f>
        <v>9700</v>
      </c>
      <c r="AC14" s="15">
        <f>IF(X14="","",Config!$B$4 + SUM($X$2:X14))</f>
        <v>10039.631544925662</v>
      </c>
      <c r="AD14" s="15">
        <f>IF(Y14="","",Config!$B$4 + SUM($Y$2:Y14))</f>
        <v>9889.6315449256617</v>
      </c>
      <c r="AE14" s="15">
        <f>IF(P14="","",P14*J14/100*Config!$B$11)</f>
        <v>-368</v>
      </c>
      <c r="AF14" s="15">
        <f>IF(Q14="","",Q14*J14/100*Config!$B$11)</f>
        <v>-368</v>
      </c>
      <c r="AG14" s="15">
        <f>IF(R14="","",R14*J14/100*Config!$B$11)</f>
        <v>-368</v>
      </c>
      <c r="AH14" s="15">
        <f>IF(S14="","",S14*J14/100*Config!$B$11)</f>
        <v>-368</v>
      </c>
      <c r="AI14" s="15">
        <f>IF(T14="","",T14*J14/100*Config!$B$11)</f>
        <v>-368</v>
      </c>
      <c r="AJ14" s="15">
        <f>IF(AE14="","",Config!$B$9 + SUM($AE$2:AE14))</f>
        <v>49656</v>
      </c>
      <c r="AK14" s="15">
        <f>IF(AF14="","",Config!$B$9 + SUM($AF$2:AF14))</f>
        <v>49404</v>
      </c>
      <c r="AL14" s="15">
        <f>IF(AG14="","",Config!$B$9 + SUM($AG$2:AG14))</f>
        <v>49380</v>
      </c>
      <c r="AM14" s="15">
        <f>IF(AH14="","",Config!$B$9 + SUM($AH$2:AH14))</f>
        <v>49650</v>
      </c>
      <c r="AN14" s="15">
        <f>IF(AI14="","",Config!$B$9 + SUM($AI$2:AI14))</f>
        <v>49530</v>
      </c>
      <c r="AO14" s="16">
        <f t="shared" si="5"/>
        <v>0</v>
      </c>
      <c r="AP14" s="16">
        <f t="shared" si="6"/>
        <v>0</v>
      </c>
      <c r="AQ14" s="16">
        <f t="shared" si="7"/>
        <v>0</v>
      </c>
      <c r="AR14" s="16">
        <f t="shared" si="8"/>
        <v>0</v>
      </c>
      <c r="AS14" s="16">
        <f t="shared" si="9"/>
        <v>0</v>
      </c>
      <c r="AT14" s="17">
        <f t="shared" si="10"/>
        <v>10281.223874165051</v>
      </c>
      <c r="AU14" s="17">
        <f t="shared" si="11"/>
        <v>10232.35294117647</v>
      </c>
      <c r="AV14" s="17">
        <f t="shared" si="12"/>
        <v>10300</v>
      </c>
      <c r="AW14" s="17">
        <f t="shared" si="13"/>
        <v>10297.964878258996</v>
      </c>
      <c r="AX14" s="17">
        <f t="shared" si="14"/>
        <v>10224.887955182074</v>
      </c>
      <c r="AY14" s="17">
        <f t="shared" si="15"/>
        <v>266.66666666666606</v>
      </c>
      <c r="AZ14" s="17">
        <f t="shared" si="16"/>
        <v>467.64705882352973</v>
      </c>
      <c r="BA14" s="17">
        <f t="shared" si="17"/>
        <v>600</v>
      </c>
      <c r="BB14" s="17">
        <f t="shared" si="18"/>
        <v>258.33333333333394</v>
      </c>
      <c r="BC14" s="17">
        <f t="shared" si="19"/>
        <v>335.25641025641198</v>
      </c>
      <c r="BD14" s="17">
        <f>IF(OR(AE14="",B14=""),"",SUMIFS($AE$2:AE14,$B$2:B14,B14))</f>
        <v>-324</v>
      </c>
      <c r="BE14" s="17">
        <f>IF(OR(AF14="",B14=""),"",SUMIFS($AF$2:AF14,$B$2:B14,B14))</f>
        <v>-296</v>
      </c>
      <c r="BF14" s="17">
        <f>IF(OR(AG14="",B14=""),"",SUMIFS($AG$2:AG14,$B$2:B14,B14))</f>
        <v>-368</v>
      </c>
      <c r="BG14" s="17">
        <f>IF(OR(AH14="",B14=""),"",SUMIFS($AH$2:AH14,$B$2:B14,B14))</f>
        <v>-310</v>
      </c>
      <c r="BH14" s="17">
        <f>IF(OR(AI14="",B14=""),"",SUMIFS($AI$2:AI14,$B$2:B14,B14))</f>
        <v>-310</v>
      </c>
      <c r="BI14" s="17">
        <f t="shared" si="20"/>
        <v>50208</v>
      </c>
      <c r="BJ14" s="17">
        <f t="shared" si="21"/>
        <v>50132</v>
      </c>
      <c r="BK14" s="17">
        <f t="shared" si="22"/>
        <v>50168</v>
      </c>
      <c r="BL14" s="17">
        <f t="shared" si="23"/>
        <v>50198</v>
      </c>
      <c r="BM14" s="17">
        <f t="shared" si="24"/>
        <v>50116</v>
      </c>
      <c r="BN14" s="17">
        <f t="shared" si="25"/>
        <v>552</v>
      </c>
      <c r="BO14" s="17">
        <f t="shared" si="26"/>
        <v>728</v>
      </c>
      <c r="BP14" s="17">
        <f t="shared" si="27"/>
        <v>788</v>
      </c>
      <c r="BQ14" s="17">
        <f t="shared" si="28"/>
        <v>548</v>
      </c>
      <c r="BR14" s="17">
        <f t="shared" si="29"/>
        <v>586</v>
      </c>
    </row>
    <row r="15" spans="1:70" x14ac:dyDescent="0.25">
      <c r="A15">
        <f t="shared" si="0"/>
        <v>14</v>
      </c>
      <c r="B15" s="9">
        <v>46156</v>
      </c>
      <c r="C15" s="32">
        <v>0.9</v>
      </c>
      <c r="D15" s="11" t="str">
        <f t="shared" si="35"/>
        <v>Jo</v>
      </c>
      <c r="E15" s="11" t="str">
        <f t="shared" si="2"/>
        <v>Other</v>
      </c>
      <c r="F15" s="12" t="s">
        <v>12</v>
      </c>
      <c r="G15" s="12" t="s">
        <v>14</v>
      </c>
      <c r="H15" s="12" t="s">
        <v>23</v>
      </c>
      <c r="I15" s="12" t="s">
        <v>16</v>
      </c>
      <c r="J15" s="13">
        <v>0.11</v>
      </c>
      <c r="K15" s="13">
        <v>0.05</v>
      </c>
      <c r="L15" s="13">
        <v>0.08</v>
      </c>
      <c r="M15" s="13">
        <v>0.11</v>
      </c>
      <c r="N15" s="12" t="s">
        <v>17</v>
      </c>
      <c r="O15" s="12"/>
      <c r="P15" s="14">
        <f t="shared" si="30"/>
        <v>-1</v>
      </c>
      <c r="Q15" s="14">
        <f t="shared" si="31"/>
        <v>-1</v>
      </c>
      <c r="R15" s="14">
        <f t="shared" si="32"/>
        <v>-1</v>
      </c>
      <c r="S15" s="14">
        <f t="shared" si="33"/>
        <v>-1</v>
      </c>
      <c r="T15" s="14">
        <f t="shared" si="34"/>
        <v>-1</v>
      </c>
      <c r="U15" s="15">
        <f>IF(P15="","",P15*Config!$B$6)</f>
        <v>-100</v>
      </c>
      <c r="V15" s="15">
        <f>IF(Q15="","",Q15*Config!$B$6)</f>
        <v>-100</v>
      </c>
      <c r="W15" s="15">
        <f>IF(R15="","",R15*Config!$B$6)</f>
        <v>-100</v>
      </c>
      <c r="X15" s="15">
        <f>IF(S15="","",S15*Config!$B$6)</f>
        <v>-100</v>
      </c>
      <c r="Y15" s="15">
        <f>IF(T15="","",T15*Config!$B$6)</f>
        <v>-100</v>
      </c>
      <c r="Z15" s="15">
        <f>IF(U15="","",Config!$B$4 + SUM($U$2:U15))</f>
        <v>9914.5572074983847</v>
      </c>
      <c r="AA15" s="15">
        <f>IF(V15="","",Config!$B$4 + SUM($V$2:V15))</f>
        <v>9664.7058823529405</v>
      </c>
      <c r="AB15" s="15">
        <f>IF(W15="","",Config!$B$4 + SUM($W$2:W15))</f>
        <v>9600</v>
      </c>
      <c r="AC15" s="15">
        <f>IF(X15="","",Config!$B$4 + SUM($X$2:X15))</f>
        <v>9939.6315449256617</v>
      </c>
      <c r="AD15" s="15">
        <f>IF(Y15="","",Config!$B$4 + SUM($Y$2:Y15))</f>
        <v>9789.6315449256617</v>
      </c>
      <c r="AE15" s="15">
        <f>IF(P15="","",P15*J15/100*Config!$B$11)</f>
        <v>-44</v>
      </c>
      <c r="AF15" s="15">
        <f>IF(Q15="","",Q15*J15/100*Config!$B$11)</f>
        <v>-44</v>
      </c>
      <c r="AG15" s="15">
        <f>IF(R15="","",R15*J15/100*Config!$B$11)</f>
        <v>-44</v>
      </c>
      <c r="AH15" s="15">
        <f>IF(S15="","",S15*J15/100*Config!$B$11)</f>
        <v>-44</v>
      </c>
      <c r="AI15" s="15">
        <f>IF(T15="","",T15*J15/100*Config!$B$11)</f>
        <v>-44</v>
      </c>
      <c r="AJ15" s="15">
        <f>IF(AE15="","",Config!$B$9 + SUM($AE$2:AE15))</f>
        <v>49612</v>
      </c>
      <c r="AK15" s="15">
        <f>IF(AF15="","",Config!$B$9 + SUM($AF$2:AF15))</f>
        <v>49360</v>
      </c>
      <c r="AL15" s="15">
        <f>IF(AG15="","",Config!$B$9 + SUM($AG$2:AG15))</f>
        <v>49336</v>
      </c>
      <c r="AM15" s="15">
        <f>IF(AH15="","",Config!$B$9 + SUM($AH$2:AH15))</f>
        <v>49606</v>
      </c>
      <c r="AN15" s="15">
        <f>IF(AI15="","",Config!$B$9 + SUM($AI$2:AI15))</f>
        <v>49486</v>
      </c>
      <c r="AO15" s="16">
        <f t="shared" si="5"/>
        <v>0</v>
      </c>
      <c r="AP15" s="16">
        <f t="shared" si="6"/>
        <v>0</v>
      </c>
      <c r="AQ15" s="16">
        <f t="shared" si="7"/>
        <v>0</v>
      </c>
      <c r="AR15" s="16">
        <f t="shared" si="8"/>
        <v>0</v>
      </c>
      <c r="AS15" s="16">
        <f t="shared" si="9"/>
        <v>0</v>
      </c>
      <c r="AT15" s="17">
        <f t="shared" si="10"/>
        <v>10281.223874165051</v>
      </c>
      <c r="AU15" s="17">
        <f t="shared" si="11"/>
        <v>10232.35294117647</v>
      </c>
      <c r="AV15" s="17">
        <f t="shared" si="12"/>
        <v>10300</v>
      </c>
      <c r="AW15" s="17">
        <f t="shared" si="13"/>
        <v>10297.964878258996</v>
      </c>
      <c r="AX15" s="17">
        <f t="shared" si="14"/>
        <v>10224.887955182074</v>
      </c>
      <c r="AY15" s="17">
        <f t="shared" si="15"/>
        <v>366.66666666666606</v>
      </c>
      <c r="AZ15" s="17">
        <f t="shared" si="16"/>
        <v>567.64705882352973</v>
      </c>
      <c r="BA15" s="17">
        <f t="shared" si="17"/>
        <v>700</v>
      </c>
      <c r="BB15" s="17">
        <f t="shared" si="18"/>
        <v>358.33333333333394</v>
      </c>
      <c r="BC15" s="17">
        <f t="shared" si="19"/>
        <v>435.25641025641198</v>
      </c>
      <c r="BD15" s="17">
        <f>IF(OR(AE15="",B15=""),"",SUMIFS($AE$2:AE15,$B$2:B15,B15))</f>
        <v>-44</v>
      </c>
      <c r="BE15" s="17">
        <f>IF(OR(AF15="",B15=""),"",SUMIFS($AF$2:AF15,$B$2:B15,B15))</f>
        <v>-44</v>
      </c>
      <c r="BF15" s="17">
        <f>IF(OR(AG15="",B15=""),"",SUMIFS($AG$2:AG15,$B$2:B15,B15))</f>
        <v>-44</v>
      </c>
      <c r="BG15" s="17">
        <f>IF(OR(AH15="",B15=""),"",SUMIFS($AH$2:AH15,$B$2:B15,B15))</f>
        <v>-44</v>
      </c>
      <c r="BH15" s="17">
        <f>IF(OR(AI15="",B15=""),"",SUMIFS($AI$2:AI15,$B$2:B15,B15))</f>
        <v>-44</v>
      </c>
      <c r="BI15" s="17">
        <f t="shared" si="20"/>
        <v>50208</v>
      </c>
      <c r="BJ15" s="17">
        <f t="shared" si="21"/>
        <v>50132</v>
      </c>
      <c r="BK15" s="17">
        <f t="shared" si="22"/>
        <v>50168</v>
      </c>
      <c r="BL15" s="17">
        <f t="shared" si="23"/>
        <v>50198</v>
      </c>
      <c r="BM15" s="17">
        <f t="shared" si="24"/>
        <v>50116</v>
      </c>
      <c r="BN15" s="17">
        <f t="shared" si="25"/>
        <v>596</v>
      </c>
      <c r="BO15" s="17">
        <f t="shared" si="26"/>
        <v>772</v>
      </c>
      <c r="BP15" s="17">
        <f t="shared" si="27"/>
        <v>832</v>
      </c>
      <c r="BQ15" s="17">
        <f t="shared" si="28"/>
        <v>592</v>
      </c>
      <c r="BR15" s="17">
        <f t="shared" si="29"/>
        <v>630</v>
      </c>
    </row>
    <row r="16" spans="1:70" x14ac:dyDescent="0.25">
      <c r="A16">
        <f t="shared" si="0"/>
        <v>15</v>
      </c>
      <c r="B16" s="9">
        <v>46156</v>
      </c>
      <c r="C16" s="32">
        <v>0.84583333333333333</v>
      </c>
      <c r="D16" s="11" t="str">
        <f t="shared" si="35"/>
        <v>Jo</v>
      </c>
      <c r="E16" s="11" t="str">
        <f t="shared" si="2"/>
        <v>Other</v>
      </c>
      <c r="F16" s="12" t="s">
        <v>12</v>
      </c>
      <c r="G16" s="12" t="s">
        <v>14</v>
      </c>
      <c r="H16" s="12" t="s">
        <v>23</v>
      </c>
      <c r="I16" s="12" t="s">
        <v>24</v>
      </c>
      <c r="J16" s="13">
        <v>0.12</v>
      </c>
      <c r="K16" s="13">
        <v>0.05</v>
      </c>
      <c r="L16" s="13">
        <v>0.09</v>
      </c>
      <c r="M16" s="13">
        <v>0.12</v>
      </c>
      <c r="N16" s="12" t="s">
        <v>186</v>
      </c>
      <c r="O16" s="12"/>
      <c r="P16" s="14">
        <f t="shared" si="30"/>
        <v>0.41666666666666669</v>
      </c>
      <c r="Q16" s="14">
        <f t="shared" si="31"/>
        <v>-1</v>
      </c>
      <c r="R16" s="14">
        <f t="shared" si="32"/>
        <v>-1</v>
      </c>
      <c r="S16" s="14">
        <f t="shared" si="33"/>
        <v>0.20833333333333334</v>
      </c>
      <c r="T16" s="14">
        <f t="shared" si="34"/>
        <v>-0.29166666666666663</v>
      </c>
      <c r="U16" s="15">
        <f>IF(P16="","",P16*Config!$B$6)</f>
        <v>41.666666666666671</v>
      </c>
      <c r="V16" s="15">
        <f>IF(Q16="","",Q16*Config!$B$6)</f>
        <v>-100</v>
      </c>
      <c r="W16" s="15">
        <f>IF(R16="","",R16*Config!$B$6)</f>
        <v>-100</v>
      </c>
      <c r="X16" s="15">
        <f>IF(S16="","",S16*Config!$B$6)</f>
        <v>20.833333333333336</v>
      </c>
      <c r="Y16" s="15">
        <f>IF(T16="","",T16*Config!$B$6)</f>
        <v>-29.166666666666664</v>
      </c>
      <c r="Z16" s="15">
        <f>IF(U16="","",Config!$B$4 + SUM($U$2:U16))</f>
        <v>9956.2238741650508</v>
      </c>
      <c r="AA16" s="15">
        <f>IF(V16="","",Config!$B$4 + SUM($V$2:V16))</f>
        <v>9564.7058823529405</v>
      </c>
      <c r="AB16" s="15">
        <f>IF(W16="","",Config!$B$4 + SUM($W$2:W16))</f>
        <v>9500</v>
      </c>
      <c r="AC16" s="15">
        <f>IF(X16="","",Config!$B$4 + SUM($X$2:X16))</f>
        <v>9960.4648782589957</v>
      </c>
      <c r="AD16" s="15">
        <f>IF(Y16="","",Config!$B$4 + SUM($Y$2:Y16))</f>
        <v>9760.4648782589957</v>
      </c>
      <c r="AE16" s="15">
        <f>IF(P16="","",P16*J16/100*Config!$B$11)</f>
        <v>20</v>
      </c>
      <c r="AF16" s="15">
        <f>IF(Q16="","",Q16*J16/100*Config!$B$11)</f>
        <v>-47.999999999999993</v>
      </c>
      <c r="AG16" s="15">
        <f>IF(R16="","",R16*J16/100*Config!$B$11)</f>
        <v>-47.999999999999993</v>
      </c>
      <c r="AH16" s="15">
        <f>IF(S16="","",S16*J16/100*Config!$B$11)</f>
        <v>10</v>
      </c>
      <c r="AI16" s="15">
        <f>IF(T16="","",T16*J16/100*Config!$B$11)</f>
        <v>-13.999999999999998</v>
      </c>
      <c r="AJ16" s="15">
        <f>IF(AE16="","",Config!$B$9 + SUM($AE$2:AE16))</f>
        <v>49632</v>
      </c>
      <c r="AK16" s="15">
        <f>IF(AF16="","",Config!$B$9 + SUM($AF$2:AF16))</f>
        <v>49312</v>
      </c>
      <c r="AL16" s="15">
        <f>IF(AG16="","",Config!$B$9 + SUM($AG$2:AG16))</f>
        <v>49288</v>
      </c>
      <c r="AM16" s="15">
        <f>IF(AH16="","",Config!$B$9 + SUM($AH$2:AH16))</f>
        <v>49616</v>
      </c>
      <c r="AN16" s="15">
        <f>IF(AI16="","",Config!$B$9 + SUM($AI$2:AI16))</f>
        <v>49472</v>
      </c>
      <c r="AO16" s="16">
        <f t="shared" si="5"/>
        <v>1</v>
      </c>
      <c r="AP16" s="16">
        <f t="shared" si="6"/>
        <v>0</v>
      </c>
      <c r="AQ16" s="16">
        <f t="shared" si="7"/>
        <v>0</v>
      </c>
      <c r="AR16" s="16">
        <f t="shared" si="8"/>
        <v>1</v>
      </c>
      <c r="AS16" s="16">
        <f t="shared" si="9"/>
        <v>0</v>
      </c>
      <c r="AT16" s="17">
        <f t="shared" si="10"/>
        <v>10281.223874165051</v>
      </c>
      <c r="AU16" s="17">
        <f t="shared" si="11"/>
        <v>10232.35294117647</v>
      </c>
      <c r="AV16" s="17">
        <f t="shared" si="12"/>
        <v>10300</v>
      </c>
      <c r="AW16" s="17">
        <f t="shared" si="13"/>
        <v>10297.964878258996</v>
      </c>
      <c r="AX16" s="17">
        <f t="shared" si="14"/>
        <v>10224.887955182074</v>
      </c>
      <c r="AY16" s="17">
        <f t="shared" si="15"/>
        <v>325</v>
      </c>
      <c r="AZ16" s="17">
        <f t="shared" si="16"/>
        <v>667.64705882352973</v>
      </c>
      <c r="BA16" s="17">
        <f t="shared" si="17"/>
        <v>800</v>
      </c>
      <c r="BB16" s="17">
        <f t="shared" si="18"/>
        <v>337.5</v>
      </c>
      <c r="BC16" s="17">
        <f t="shared" si="19"/>
        <v>464.42307692307804</v>
      </c>
      <c r="BD16" s="17">
        <f>IF(OR(AE16="",B16=""),"",SUMIFS($AE$2:AE16,$B$2:B16,B16))</f>
        <v>-24</v>
      </c>
      <c r="BE16" s="17">
        <f>IF(OR(AF16="",B16=""),"",SUMIFS($AF$2:AF16,$B$2:B16,B16))</f>
        <v>-92</v>
      </c>
      <c r="BF16" s="17">
        <f>IF(OR(AG16="",B16=""),"",SUMIFS($AG$2:AG16,$B$2:B16,B16))</f>
        <v>-92</v>
      </c>
      <c r="BG16" s="17">
        <f>IF(OR(AH16="",B16=""),"",SUMIFS($AH$2:AH16,$B$2:B16,B16))</f>
        <v>-34</v>
      </c>
      <c r="BH16" s="17">
        <f>IF(OR(AI16="",B16=""),"",SUMIFS($AI$2:AI16,$B$2:B16,B16))</f>
        <v>-58</v>
      </c>
      <c r="BI16" s="17">
        <f t="shared" si="20"/>
        <v>50208</v>
      </c>
      <c r="BJ16" s="17">
        <f t="shared" si="21"/>
        <v>50132</v>
      </c>
      <c r="BK16" s="17">
        <f t="shared" si="22"/>
        <v>50168</v>
      </c>
      <c r="BL16" s="17">
        <f t="shared" si="23"/>
        <v>50198</v>
      </c>
      <c r="BM16" s="17">
        <f t="shared" si="24"/>
        <v>50116</v>
      </c>
      <c r="BN16" s="17">
        <f t="shared" si="25"/>
        <v>576</v>
      </c>
      <c r="BO16" s="17">
        <f t="shared" si="26"/>
        <v>820</v>
      </c>
      <c r="BP16" s="17">
        <f t="shared" si="27"/>
        <v>880</v>
      </c>
      <c r="BQ16" s="17">
        <f t="shared" si="28"/>
        <v>582</v>
      </c>
      <c r="BR16" s="17">
        <f t="shared" si="29"/>
        <v>644</v>
      </c>
    </row>
    <row r="17" spans="1:70" x14ac:dyDescent="0.25">
      <c r="A17">
        <f t="shared" si="0"/>
        <v>16</v>
      </c>
      <c r="B17" s="9">
        <v>46156</v>
      </c>
      <c r="C17" s="32">
        <v>0.73749999999999993</v>
      </c>
      <c r="D17" s="11" t="str">
        <f t="shared" si="35"/>
        <v>Jo</v>
      </c>
      <c r="E17" s="11" t="str">
        <f t="shared" si="2"/>
        <v>A2</v>
      </c>
      <c r="F17" s="12" t="s">
        <v>12</v>
      </c>
      <c r="G17" s="12" t="s">
        <v>14</v>
      </c>
      <c r="H17" s="12" t="s">
        <v>23</v>
      </c>
      <c r="I17" s="12" t="s">
        <v>16</v>
      </c>
      <c r="J17" s="13">
        <v>0.09</v>
      </c>
      <c r="K17" s="13">
        <v>0.04</v>
      </c>
      <c r="L17" s="13">
        <v>0.06</v>
      </c>
      <c r="M17" s="13">
        <v>0.09</v>
      </c>
      <c r="N17" s="12" t="s">
        <v>36</v>
      </c>
      <c r="O17" s="12"/>
      <c r="P17" s="14">
        <f t="shared" si="30"/>
        <v>0.44444444444444448</v>
      </c>
      <c r="Q17" s="14">
        <f t="shared" si="31"/>
        <v>0.66666666666666663</v>
      </c>
      <c r="R17" s="14">
        <f t="shared" si="32"/>
        <v>1</v>
      </c>
      <c r="S17" s="14">
        <f t="shared" si="33"/>
        <v>0.55555555555555558</v>
      </c>
      <c r="T17" s="14">
        <f t="shared" si="34"/>
        <v>0.55555555555555558</v>
      </c>
      <c r="U17" s="15">
        <f>IF(P17="","",P17*Config!$B$6)</f>
        <v>44.44444444444445</v>
      </c>
      <c r="V17" s="15">
        <f>IF(Q17="","",Q17*Config!$B$6)</f>
        <v>66.666666666666657</v>
      </c>
      <c r="W17" s="15">
        <f>IF(R17="","",R17*Config!$B$6)</f>
        <v>100</v>
      </c>
      <c r="X17" s="15">
        <f>IF(S17="","",S17*Config!$B$6)</f>
        <v>55.555555555555557</v>
      </c>
      <c r="Y17" s="15">
        <f>IF(T17="","",T17*Config!$B$6)</f>
        <v>55.555555555555557</v>
      </c>
      <c r="Z17" s="15">
        <f>IF(U17="","",Config!$B$4 + SUM($U$2:U17))</f>
        <v>10000.668318609494</v>
      </c>
      <c r="AA17" s="15">
        <f>IF(V17="","",Config!$B$4 + SUM($V$2:V17))</f>
        <v>9631.3725490196084</v>
      </c>
      <c r="AB17" s="15">
        <f>IF(W17="","",Config!$B$4 + SUM($W$2:W17))</f>
        <v>9600</v>
      </c>
      <c r="AC17" s="15">
        <f>IF(X17="","",Config!$B$4 + SUM($X$2:X17))</f>
        <v>10016.020433814552</v>
      </c>
      <c r="AD17" s="15">
        <f>IF(Y17="","",Config!$B$4 + SUM($Y$2:Y17))</f>
        <v>9816.0204338145522</v>
      </c>
      <c r="AE17" s="15">
        <f>IF(P17="","",P17*J17/100*Config!$B$11)</f>
        <v>16</v>
      </c>
      <c r="AF17" s="15">
        <f>IF(Q17="","",Q17*J17/100*Config!$B$11)</f>
        <v>23.999999999999996</v>
      </c>
      <c r="AG17" s="15">
        <f>IF(R17="","",R17*J17/100*Config!$B$11)</f>
        <v>36</v>
      </c>
      <c r="AH17" s="15">
        <f>IF(S17="","",S17*J17/100*Config!$B$11)</f>
        <v>20</v>
      </c>
      <c r="AI17" s="15">
        <f>IF(T17="","",T17*J17/100*Config!$B$11)</f>
        <v>20</v>
      </c>
      <c r="AJ17" s="15">
        <f>IF(AE17="","",Config!$B$9 + SUM($AE$2:AE17))</f>
        <v>49648</v>
      </c>
      <c r="AK17" s="15">
        <f>IF(AF17="","",Config!$B$9 + SUM($AF$2:AF17))</f>
        <v>49336</v>
      </c>
      <c r="AL17" s="15">
        <f>IF(AG17="","",Config!$B$9 + SUM($AG$2:AG17))</f>
        <v>49324</v>
      </c>
      <c r="AM17" s="15">
        <f>IF(AH17="","",Config!$B$9 + SUM($AH$2:AH17))</f>
        <v>49636</v>
      </c>
      <c r="AN17" s="15">
        <f>IF(AI17="","",Config!$B$9 + SUM($AI$2:AI17))</f>
        <v>49492</v>
      </c>
      <c r="AO17" s="16">
        <f t="shared" si="5"/>
        <v>1</v>
      </c>
      <c r="AP17" s="16">
        <f t="shared" si="6"/>
        <v>1</v>
      </c>
      <c r="AQ17" s="16">
        <f t="shared" si="7"/>
        <v>1</v>
      </c>
      <c r="AR17" s="16">
        <f t="shared" si="8"/>
        <v>1</v>
      </c>
      <c r="AS17" s="16">
        <f t="shared" si="9"/>
        <v>1</v>
      </c>
      <c r="AT17" s="17">
        <f t="shared" si="10"/>
        <v>10281.223874165051</v>
      </c>
      <c r="AU17" s="17">
        <f t="shared" si="11"/>
        <v>10232.35294117647</v>
      </c>
      <c r="AV17" s="17">
        <f t="shared" si="12"/>
        <v>10300</v>
      </c>
      <c r="AW17" s="17">
        <f t="shared" si="13"/>
        <v>10297.964878258996</v>
      </c>
      <c r="AX17" s="17">
        <f t="shared" si="14"/>
        <v>10224.887955182074</v>
      </c>
      <c r="AY17" s="17">
        <f t="shared" si="15"/>
        <v>280.55555555555657</v>
      </c>
      <c r="AZ17" s="17">
        <f t="shared" si="16"/>
        <v>600.98039215686185</v>
      </c>
      <c r="BA17" s="17">
        <f t="shared" si="17"/>
        <v>700</v>
      </c>
      <c r="BB17" s="17">
        <f t="shared" si="18"/>
        <v>281.94444444444343</v>
      </c>
      <c r="BC17" s="17">
        <f t="shared" si="19"/>
        <v>408.86752136752148</v>
      </c>
      <c r="BD17" s="17">
        <f>IF(OR(AE17="",B17=""),"",SUMIFS($AE$2:AE17,$B$2:B17,B17))</f>
        <v>-8</v>
      </c>
      <c r="BE17" s="17">
        <f>IF(OR(AF17="",B17=""),"",SUMIFS($AF$2:AF17,$B$2:B17,B17))</f>
        <v>-68</v>
      </c>
      <c r="BF17" s="17">
        <f>IF(OR(AG17="",B17=""),"",SUMIFS($AG$2:AG17,$B$2:B17,B17))</f>
        <v>-56</v>
      </c>
      <c r="BG17" s="17">
        <f>IF(OR(AH17="",B17=""),"",SUMIFS($AH$2:AH17,$B$2:B17,B17))</f>
        <v>-14</v>
      </c>
      <c r="BH17" s="17">
        <f>IF(OR(AI17="",B17=""),"",SUMIFS($AI$2:AI17,$B$2:B17,B17))</f>
        <v>-38</v>
      </c>
      <c r="BI17" s="17">
        <f t="shared" si="20"/>
        <v>50208</v>
      </c>
      <c r="BJ17" s="17">
        <f t="shared" si="21"/>
        <v>50132</v>
      </c>
      <c r="BK17" s="17">
        <f t="shared" si="22"/>
        <v>50168</v>
      </c>
      <c r="BL17" s="17">
        <f t="shared" si="23"/>
        <v>50198</v>
      </c>
      <c r="BM17" s="17">
        <f t="shared" si="24"/>
        <v>50116</v>
      </c>
      <c r="BN17" s="17">
        <f t="shared" si="25"/>
        <v>560</v>
      </c>
      <c r="BO17" s="17">
        <f t="shared" si="26"/>
        <v>796</v>
      </c>
      <c r="BP17" s="17">
        <f t="shared" si="27"/>
        <v>844</v>
      </c>
      <c r="BQ17" s="17">
        <f t="shared" si="28"/>
        <v>562</v>
      </c>
      <c r="BR17" s="17">
        <f t="shared" si="29"/>
        <v>624</v>
      </c>
    </row>
    <row r="18" spans="1:70" x14ac:dyDescent="0.25">
      <c r="A18">
        <f t="shared" si="0"/>
        <v>17</v>
      </c>
      <c r="B18" s="9">
        <v>46156</v>
      </c>
      <c r="C18" s="32">
        <v>0.7104166666666667</v>
      </c>
      <c r="D18" s="11" t="str">
        <f t="shared" si="35"/>
        <v>Jo</v>
      </c>
      <c r="E18" s="11" t="str">
        <f t="shared" si="2"/>
        <v>A2</v>
      </c>
      <c r="F18" s="12" t="s">
        <v>12</v>
      </c>
      <c r="G18" s="12" t="s">
        <v>14</v>
      </c>
      <c r="H18" s="12" t="s">
        <v>23</v>
      </c>
      <c r="I18" s="12" t="s">
        <v>24</v>
      </c>
      <c r="J18" s="13">
        <v>0.18</v>
      </c>
      <c r="K18" s="13">
        <v>0.09</v>
      </c>
      <c r="L18" s="13">
        <v>0.15</v>
      </c>
      <c r="M18" s="13">
        <v>0.18</v>
      </c>
      <c r="N18" s="12" t="s">
        <v>186</v>
      </c>
      <c r="O18" s="12"/>
      <c r="P18" s="14">
        <f t="shared" si="30"/>
        <v>0.5</v>
      </c>
      <c r="Q18" s="14">
        <f t="shared" si="31"/>
        <v>-1</v>
      </c>
      <c r="R18" s="14">
        <f t="shared" si="32"/>
        <v>-1</v>
      </c>
      <c r="S18" s="14">
        <f t="shared" si="33"/>
        <v>0.25</v>
      </c>
      <c r="T18" s="14">
        <f t="shared" si="34"/>
        <v>-0.25</v>
      </c>
      <c r="U18" s="15">
        <f>IF(P18="","",P18*Config!$B$6)</f>
        <v>50</v>
      </c>
      <c r="V18" s="15">
        <f>IF(Q18="","",Q18*Config!$B$6)</f>
        <v>-100</v>
      </c>
      <c r="W18" s="15">
        <f>IF(R18="","",R18*Config!$B$6)</f>
        <v>-100</v>
      </c>
      <c r="X18" s="15">
        <f>IF(S18="","",S18*Config!$B$6)</f>
        <v>25</v>
      </c>
      <c r="Y18" s="15">
        <f>IF(T18="","",T18*Config!$B$6)</f>
        <v>-25</v>
      </c>
      <c r="Z18" s="15">
        <f>IF(U18="","",Config!$B$4 + SUM($U$2:U18))</f>
        <v>10050.668318609494</v>
      </c>
      <c r="AA18" s="15">
        <f>IF(V18="","",Config!$B$4 + SUM($V$2:V18))</f>
        <v>9531.3725490196084</v>
      </c>
      <c r="AB18" s="15">
        <f>IF(W18="","",Config!$B$4 + SUM($W$2:W18))</f>
        <v>9500</v>
      </c>
      <c r="AC18" s="15">
        <f>IF(X18="","",Config!$B$4 + SUM($X$2:X18))</f>
        <v>10041.020433814552</v>
      </c>
      <c r="AD18" s="15">
        <f>IF(Y18="","",Config!$B$4 + SUM($Y$2:Y18))</f>
        <v>9791.0204338145522</v>
      </c>
      <c r="AE18" s="15">
        <f>IF(P18="","",P18*J18/100*Config!$B$11)</f>
        <v>36</v>
      </c>
      <c r="AF18" s="15">
        <f>IF(Q18="","",Q18*J18/100*Config!$B$11)</f>
        <v>-72</v>
      </c>
      <c r="AG18" s="15">
        <f>IF(R18="","",R18*J18/100*Config!$B$11)</f>
        <v>-72</v>
      </c>
      <c r="AH18" s="15">
        <f>IF(S18="","",S18*J18/100*Config!$B$11)</f>
        <v>18</v>
      </c>
      <c r="AI18" s="15">
        <f>IF(T18="","",T18*J18/100*Config!$B$11)</f>
        <v>-18</v>
      </c>
      <c r="AJ18" s="15">
        <f>IF(AE18="","",Config!$B$9 + SUM($AE$2:AE18))</f>
        <v>49684</v>
      </c>
      <c r="AK18" s="15">
        <f>IF(AF18="","",Config!$B$9 + SUM($AF$2:AF18))</f>
        <v>49264</v>
      </c>
      <c r="AL18" s="15">
        <f>IF(AG18="","",Config!$B$9 + SUM($AG$2:AG18))</f>
        <v>49252</v>
      </c>
      <c r="AM18" s="15">
        <f>IF(AH18="","",Config!$B$9 + SUM($AH$2:AH18))</f>
        <v>49654</v>
      </c>
      <c r="AN18" s="15">
        <f>IF(AI18="","",Config!$B$9 + SUM($AI$2:AI18))</f>
        <v>49474</v>
      </c>
      <c r="AO18" s="16">
        <f t="shared" si="5"/>
        <v>1</v>
      </c>
      <c r="AP18" s="16">
        <f t="shared" si="6"/>
        <v>0</v>
      </c>
      <c r="AQ18" s="16">
        <f t="shared" si="7"/>
        <v>0</v>
      </c>
      <c r="AR18" s="16">
        <f t="shared" si="8"/>
        <v>1</v>
      </c>
      <c r="AS18" s="16">
        <f t="shared" si="9"/>
        <v>0</v>
      </c>
      <c r="AT18" s="17">
        <f t="shared" si="10"/>
        <v>10281.223874165051</v>
      </c>
      <c r="AU18" s="17">
        <f t="shared" si="11"/>
        <v>10232.35294117647</v>
      </c>
      <c r="AV18" s="17">
        <f t="shared" si="12"/>
        <v>10300</v>
      </c>
      <c r="AW18" s="17">
        <f t="shared" si="13"/>
        <v>10297.964878258996</v>
      </c>
      <c r="AX18" s="17">
        <f t="shared" si="14"/>
        <v>10224.887955182074</v>
      </c>
      <c r="AY18" s="17">
        <f t="shared" si="15"/>
        <v>230.55555555555657</v>
      </c>
      <c r="AZ18" s="17">
        <f t="shared" si="16"/>
        <v>700.98039215686185</v>
      </c>
      <c r="BA18" s="17">
        <f t="shared" si="17"/>
        <v>800</v>
      </c>
      <c r="BB18" s="17">
        <f t="shared" si="18"/>
        <v>256.94444444444343</v>
      </c>
      <c r="BC18" s="17">
        <f t="shared" si="19"/>
        <v>433.86752136752148</v>
      </c>
      <c r="BD18" s="17">
        <f>IF(OR(AE18="",B18=""),"",SUMIFS($AE$2:AE18,$B$2:B18,B18))</f>
        <v>28</v>
      </c>
      <c r="BE18" s="17">
        <f>IF(OR(AF18="",B18=""),"",SUMIFS($AF$2:AF18,$B$2:B18,B18))</f>
        <v>-140</v>
      </c>
      <c r="BF18" s="17">
        <f>IF(OR(AG18="",B18=""),"",SUMIFS($AG$2:AG18,$B$2:B18,B18))</f>
        <v>-128</v>
      </c>
      <c r="BG18" s="17">
        <f>IF(OR(AH18="",B18=""),"",SUMIFS($AH$2:AH18,$B$2:B18,B18))</f>
        <v>4</v>
      </c>
      <c r="BH18" s="17">
        <f>IF(OR(AI18="",B18=""),"",SUMIFS($AI$2:AI18,$B$2:B18,B18))</f>
        <v>-56</v>
      </c>
      <c r="BI18" s="17">
        <f t="shared" si="20"/>
        <v>50208</v>
      </c>
      <c r="BJ18" s="17">
        <f t="shared" si="21"/>
        <v>50132</v>
      </c>
      <c r="BK18" s="17">
        <f t="shared" si="22"/>
        <v>50168</v>
      </c>
      <c r="BL18" s="17">
        <f t="shared" si="23"/>
        <v>50198</v>
      </c>
      <c r="BM18" s="17">
        <f t="shared" si="24"/>
        <v>50116</v>
      </c>
      <c r="BN18" s="17">
        <f t="shared" si="25"/>
        <v>524</v>
      </c>
      <c r="BO18" s="17">
        <f t="shared" si="26"/>
        <v>868</v>
      </c>
      <c r="BP18" s="17">
        <f t="shared" si="27"/>
        <v>916</v>
      </c>
      <c r="BQ18" s="17">
        <f t="shared" si="28"/>
        <v>544</v>
      </c>
      <c r="BR18" s="17">
        <f t="shared" si="29"/>
        <v>642</v>
      </c>
    </row>
    <row r="19" spans="1:70" x14ac:dyDescent="0.25">
      <c r="A19">
        <f t="shared" si="0"/>
        <v>18</v>
      </c>
      <c r="B19" s="9">
        <v>46155</v>
      </c>
      <c r="C19" s="32">
        <v>0.93125000000000002</v>
      </c>
      <c r="D19" s="11" t="str">
        <f t="shared" si="35"/>
        <v>Mi</v>
      </c>
      <c r="E19" s="11" t="str">
        <f t="shared" si="2"/>
        <v>B</v>
      </c>
      <c r="F19" s="12" t="s">
        <v>12</v>
      </c>
      <c r="G19" s="12" t="s">
        <v>14</v>
      </c>
      <c r="H19" s="12" t="s">
        <v>23</v>
      </c>
      <c r="I19" s="12" t="s">
        <v>24</v>
      </c>
      <c r="J19" s="13">
        <v>0.08</v>
      </c>
      <c r="K19" s="13">
        <v>0.03</v>
      </c>
      <c r="L19" s="13">
        <v>0.05</v>
      </c>
      <c r="M19" s="13">
        <v>0.08</v>
      </c>
      <c r="N19" s="12" t="s">
        <v>186</v>
      </c>
      <c r="O19" s="12"/>
      <c r="P19" s="14">
        <f t="shared" si="30"/>
        <v>0.375</v>
      </c>
      <c r="Q19" s="14">
        <f t="shared" si="31"/>
        <v>-1</v>
      </c>
      <c r="R19" s="14">
        <f t="shared" si="32"/>
        <v>-1</v>
      </c>
      <c r="S19" s="14">
        <f t="shared" si="33"/>
        <v>0.1875</v>
      </c>
      <c r="T19" s="14">
        <f t="shared" si="34"/>
        <v>-0.3125</v>
      </c>
      <c r="U19" s="15">
        <f>IF(P19="","",P19*Config!$B$6)</f>
        <v>37.5</v>
      </c>
      <c r="V19" s="15">
        <f>IF(Q19="","",Q19*Config!$B$6)</f>
        <v>-100</v>
      </c>
      <c r="W19" s="15">
        <f>IF(R19="","",R19*Config!$B$6)</f>
        <v>-100</v>
      </c>
      <c r="X19" s="15">
        <f>IF(S19="","",S19*Config!$B$6)</f>
        <v>18.75</v>
      </c>
      <c r="Y19" s="15">
        <f>IF(T19="","",T19*Config!$B$6)</f>
        <v>-31.25</v>
      </c>
      <c r="Z19" s="15">
        <f>IF(U19="","",Config!$B$4 + SUM($U$2:U19))</f>
        <v>10088.168318609494</v>
      </c>
      <c r="AA19" s="15">
        <f>IF(V19="","",Config!$B$4 + SUM($V$2:V19))</f>
        <v>9431.3725490196084</v>
      </c>
      <c r="AB19" s="15">
        <f>IF(W19="","",Config!$B$4 + SUM($W$2:W19))</f>
        <v>9400</v>
      </c>
      <c r="AC19" s="15">
        <f>IF(X19="","",Config!$B$4 + SUM($X$2:X19))</f>
        <v>10059.770433814552</v>
      </c>
      <c r="AD19" s="15">
        <f>IF(Y19="","",Config!$B$4 + SUM($Y$2:Y19))</f>
        <v>9759.7704338145522</v>
      </c>
      <c r="AE19" s="15">
        <f>IF(P19="","",P19*J19/100*Config!$B$11)</f>
        <v>11.999999999999998</v>
      </c>
      <c r="AF19" s="15">
        <f>IF(Q19="","",Q19*J19/100*Config!$B$11)</f>
        <v>-32</v>
      </c>
      <c r="AG19" s="15">
        <f>IF(R19="","",R19*J19/100*Config!$B$11)</f>
        <v>-32</v>
      </c>
      <c r="AH19" s="15">
        <f>IF(S19="","",S19*J19/100*Config!$B$11)</f>
        <v>5.9999999999999991</v>
      </c>
      <c r="AI19" s="15">
        <f>IF(T19="","",T19*J19/100*Config!$B$11)</f>
        <v>-10</v>
      </c>
      <c r="AJ19" s="15">
        <f>IF(AE19="","",Config!$B$9 + SUM($AE$2:AE19))</f>
        <v>49696</v>
      </c>
      <c r="AK19" s="15">
        <f>IF(AF19="","",Config!$B$9 + SUM($AF$2:AF19))</f>
        <v>49232</v>
      </c>
      <c r="AL19" s="15">
        <f>IF(AG19="","",Config!$B$9 + SUM($AG$2:AG19))</f>
        <v>49220</v>
      </c>
      <c r="AM19" s="15">
        <f>IF(AH19="","",Config!$B$9 + SUM($AH$2:AH19))</f>
        <v>49660</v>
      </c>
      <c r="AN19" s="15">
        <f>IF(AI19="","",Config!$B$9 + SUM($AI$2:AI19))</f>
        <v>49464</v>
      </c>
      <c r="AO19" s="16">
        <f t="shared" si="5"/>
        <v>1</v>
      </c>
      <c r="AP19" s="16">
        <f t="shared" si="6"/>
        <v>0</v>
      </c>
      <c r="AQ19" s="16">
        <f t="shared" si="7"/>
        <v>0</v>
      </c>
      <c r="AR19" s="16">
        <f t="shared" si="8"/>
        <v>1</v>
      </c>
      <c r="AS19" s="16">
        <f t="shared" si="9"/>
        <v>0</v>
      </c>
      <c r="AT19" s="17">
        <f t="shared" si="10"/>
        <v>10281.223874165051</v>
      </c>
      <c r="AU19" s="17">
        <f t="shared" si="11"/>
        <v>10232.35294117647</v>
      </c>
      <c r="AV19" s="17">
        <f t="shared" si="12"/>
        <v>10300</v>
      </c>
      <c r="AW19" s="17">
        <f t="shared" si="13"/>
        <v>10297.964878258996</v>
      </c>
      <c r="AX19" s="17">
        <f t="shared" si="14"/>
        <v>10224.887955182074</v>
      </c>
      <c r="AY19" s="17">
        <f t="shared" si="15"/>
        <v>193.05555555555657</v>
      </c>
      <c r="AZ19" s="17">
        <f t="shared" si="16"/>
        <v>800.98039215686185</v>
      </c>
      <c r="BA19" s="17">
        <f t="shared" si="17"/>
        <v>900</v>
      </c>
      <c r="BB19" s="17">
        <f t="shared" si="18"/>
        <v>238.19444444444343</v>
      </c>
      <c r="BC19" s="17">
        <f t="shared" si="19"/>
        <v>465.11752136752148</v>
      </c>
      <c r="BD19" s="17">
        <f>IF(OR(AE19="",B19=""),"",SUMIFS($AE$2:AE19,$B$2:B19,B19))</f>
        <v>11.999999999999998</v>
      </c>
      <c r="BE19" s="17">
        <f>IF(OR(AF19="",B19=""),"",SUMIFS($AF$2:AF19,$B$2:B19,B19))</f>
        <v>-32</v>
      </c>
      <c r="BF19" s="17">
        <f>IF(OR(AG19="",B19=""),"",SUMIFS($AG$2:AG19,$B$2:B19,B19))</f>
        <v>-32</v>
      </c>
      <c r="BG19" s="17">
        <f>IF(OR(AH19="",B19=""),"",SUMIFS($AH$2:AH19,$B$2:B19,B19))</f>
        <v>5.9999999999999991</v>
      </c>
      <c r="BH19" s="17">
        <f>IF(OR(AI19="",B19=""),"",SUMIFS($AI$2:AI19,$B$2:B19,B19))</f>
        <v>-10</v>
      </c>
      <c r="BI19" s="17">
        <f t="shared" si="20"/>
        <v>50208</v>
      </c>
      <c r="BJ19" s="17">
        <f t="shared" si="21"/>
        <v>50132</v>
      </c>
      <c r="BK19" s="17">
        <f t="shared" si="22"/>
        <v>50168</v>
      </c>
      <c r="BL19" s="17">
        <f t="shared" si="23"/>
        <v>50198</v>
      </c>
      <c r="BM19" s="17">
        <f t="shared" si="24"/>
        <v>50116</v>
      </c>
      <c r="BN19" s="17">
        <f t="shared" si="25"/>
        <v>512</v>
      </c>
      <c r="BO19" s="17">
        <f t="shared" si="26"/>
        <v>900</v>
      </c>
      <c r="BP19" s="17">
        <f t="shared" si="27"/>
        <v>948</v>
      </c>
      <c r="BQ19" s="17">
        <f t="shared" si="28"/>
        <v>538</v>
      </c>
      <c r="BR19" s="17">
        <f t="shared" si="29"/>
        <v>652</v>
      </c>
    </row>
    <row r="20" spans="1:70" x14ac:dyDescent="0.25">
      <c r="A20">
        <f t="shared" si="0"/>
        <v>19</v>
      </c>
      <c r="B20" s="9">
        <v>46155</v>
      </c>
      <c r="C20" s="32">
        <v>0.79999999999999993</v>
      </c>
      <c r="D20" s="11" t="str">
        <f t="shared" si="35"/>
        <v>Mi</v>
      </c>
      <c r="E20" s="11" t="str">
        <f t="shared" si="2"/>
        <v>Other</v>
      </c>
      <c r="F20" s="12" t="s">
        <v>12</v>
      </c>
      <c r="G20" s="12" t="s">
        <v>14</v>
      </c>
      <c r="H20" s="12" t="s">
        <v>23</v>
      </c>
      <c r="I20" s="12" t="s">
        <v>16</v>
      </c>
      <c r="J20" s="13">
        <v>0.08</v>
      </c>
      <c r="K20" s="13">
        <v>0.03</v>
      </c>
      <c r="L20" s="13">
        <v>0.05</v>
      </c>
      <c r="M20" s="13">
        <v>0.08</v>
      </c>
      <c r="N20" s="12" t="s">
        <v>36</v>
      </c>
      <c r="O20" s="12"/>
      <c r="P20" s="14">
        <f t="shared" si="30"/>
        <v>0.375</v>
      </c>
      <c r="Q20" s="14">
        <f t="shared" si="31"/>
        <v>0.625</v>
      </c>
      <c r="R20" s="14">
        <f t="shared" si="32"/>
        <v>1</v>
      </c>
      <c r="S20" s="14">
        <f t="shared" si="33"/>
        <v>0.5</v>
      </c>
      <c r="T20" s="14">
        <f t="shared" si="34"/>
        <v>0.5</v>
      </c>
      <c r="U20" s="15">
        <f>IF(P20="","",P20*Config!$B$6)</f>
        <v>37.5</v>
      </c>
      <c r="V20" s="15">
        <f>IF(Q20="","",Q20*Config!$B$6)</f>
        <v>62.5</v>
      </c>
      <c r="W20" s="15">
        <f>IF(R20="","",R20*Config!$B$6)</f>
        <v>100</v>
      </c>
      <c r="X20" s="15">
        <f>IF(S20="","",S20*Config!$B$6)</f>
        <v>50</v>
      </c>
      <c r="Y20" s="15">
        <f>IF(T20="","",T20*Config!$B$6)</f>
        <v>50</v>
      </c>
      <c r="Z20" s="15">
        <f>IF(U20="","",Config!$B$4 + SUM($U$2:U20))</f>
        <v>10125.668318609494</v>
      </c>
      <c r="AA20" s="15">
        <f>IF(V20="","",Config!$B$4 + SUM($V$2:V20))</f>
        <v>9493.8725490196084</v>
      </c>
      <c r="AB20" s="15">
        <f>IF(W20="","",Config!$B$4 + SUM($W$2:W20))</f>
        <v>9500</v>
      </c>
      <c r="AC20" s="15">
        <f>IF(X20="","",Config!$B$4 + SUM($X$2:X20))</f>
        <v>10109.770433814552</v>
      </c>
      <c r="AD20" s="15">
        <f>IF(Y20="","",Config!$B$4 + SUM($Y$2:Y20))</f>
        <v>9809.7704338145522</v>
      </c>
      <c r="AE20" s="15">
        <f>IF(P20="","",P20*J20/100*Config!$B$11)</f>
        <v>11.999999999999998</v>
      </c>
      <c r="AF20" s="15">
        <f>IF(Q20="","",Q20*J20/100*Config!$B$11)</f>
        <v>20</v>
      </c>
      <c r="AG20" s="15">
        <f>IF(R20="","",R20*J20/100*Config!$B$11)</f>
        <v>32</v>
      </c>
      <c r="AH20" s="15">
        <f>IF(S20="","",S20*J20/100*Config!$B$11)</f>
        <v>16</v>
      </c>
      <c r="AI20" s="15">
        <f>IF(T20="","",T20*J20/100*Config!$B$11)</f>
        <v>16</v>
      </c>
      <c r="AJ20" s="15">
        <f>IF(AE20="","",Config!$B$9 + SUM($AE$2:AE20))</f>
        <v>49708</v>
      </c>
      <c r="AK20" s="15">
        <f>IF(AF20="","",Config!$B$9 + SUM($AF$2:AF20))</f>
        <v>49252</v>
      </c>
      <c r="AL20" s="15">
        <f>IF(AG20="","",Config!$B$9 + SUM($AG$2:AG20))</f>
        <v>49252</v>
      </c>
      <c r="AM20" s="15">
        <f>IF(AH20="","",Config!$B$9 + SUM($AH$2:AH20))</f>
        <v>49676</v>
      </c>
      <c r="AN20" s="15">
        <f>IF(AI20="","",Config!$B$9 + SUM($AI$2:AI20))</f>
        <v>49480</v>
      </c>
      <c r="AO20" s="16">
        <f t="shared" si="5"/>
        <v>1</v>
      </c>
      <c r="AP20" s="16">
        <f t="shared" si="6"/>
        <v>1</v>
      </c>
      <c r="AQ20" s="16">
        <f t="shared" si="7"/>
        <v>1</v>
      </c>
      <c r="AR20" s="16">
        <f t="shared" si="8"/>
        <v>1</v>
      </c>
      <c r="AS20" s="16">
        <f t="shared" si="9"/>
        <v>1</v>
      </c>
      <c r="AT20" s="17">
        <f t="shared" si="10"/>
        <v>10281.223874165051</v>
      </c>
      <c r="AU20" s="17">
        <f t="shared" si="11"/>
        <v>10232.35294117647</v>
      </c>
      <c r="AV20" s="17">
        <f t="shared" si="12"/>
        <v>10300</v>
      </c>
      <c r="AW20" s="17">
        <f t="shared" si="13"/>
        <v>10297.964878258996</v>
      </c>
      <c r="AX20" s="17">
        <f t="shared" si="14"/>
        <v>10224.887955182074</v>
      </c>
      <c r="AY20" s="17">
        <f t="shared" si="15"/>
        <v>155.55555555555657</v>
      </c>
      <c r="AZ20" s="17">
        <f t="shared" si="16"/>
        <v>738.48039215686185</v>
      </c>
      <c r="BA20" s="17">
        <f t="shared" si="17"/>
        <v>800</v>
      </c>
      <c r="BB20" s="17">
        <f t="shared" si="18"/>
        <v>188.19444444444343</v>
      </c>
      <c r="BC20" s="17">
        <f t="shared" si="19"/>
        <v>415.11752136752148</v>
      </c>
      <c r="BD20" s="17">
        <f>IF(OR(AE20="",B20=""),"",SUMIFS($AE$2:AE20,$B$2:B20,B20))</f>
        <v>23.999999999999996</v>
      </c>
      <c r="BE20" s="17">
        <f>IF(OR(AF20="",B20=""),"",SUMIFS($AF$2:AF20,$B$2:B20,B20))</f>
        <v>-12</v>
      </c>
      <c r="BF20" s="17">
        <f>IF(OR(AG20="",B20=""),"",SUMIFS($AG$2:AG20,$B$2:B20,B20))</f>
        <v>0</v>
      </c>
      <c r="BG20" s="17">
        <f>IF(OR(AH20="",B20=""),"",SUMIFS($AH$2:AH20,$B$2:B20,B20))</f>
        <v>22</v>
      </c>
      <c r="BH20" s="17">
        <f>IF(OR(AI20="",B20=""),"",SUMIFS($AI$2:AI20,$B$2:B20,B20))</f>
        <v>6</v>
      </c>
      <c r="BI20" s="17">
        <f t="shared" si="20"/>
        <v>50208</v>
      </c>
      <c r="BJ20" s="17">
        <f t="shared" si="21"/>
        <v>50132</v>
      </c>
      <c r="BK20" s="17">
        <f t="shared" si="22"/>
        <v>50168</v>
      </c>
      <c r="BL20" s="17">
        <f t="shared" si="23"/>
        <v>50198</v>
      </c>
      <c r="BM20" s="17">
        <f t="shared" si="24"/>
        <v>50116</v>
      </c>
      <c r="BN20" s="17">
        <f t="shared" si="25"/>
        <v>500</v>
      </c>
      <c r="BO20" s="17">
        <f t="shared" si="26"/>
        <v>880</v>
      </c>
      <c r="BP20" s="17">
        <f t="shared" si="27"/>
        <v>916</v>
      </c>
      <c r="BQ20" s="17">
        <f t="shared" si="28"/>
        <v>522</v>
      </c>
      <c r="BR20" s="17">
        <f t="shared" si="29"/>
        <v>636</v>
      </c>
    </row>
    <row r="21" spans="1:70" x14ac:dyDescent="0.25">
      <c r="A21">
        <f t="shared" si="0"/>
        <v>20</v>
      </c>
      <c r="B21" s="33">
        <v>46155</v>
      </c>
      <c r="C21" s="10">
        <v>0.70416666666666661</v>
      </c>
      <c r="D21" s="11" t="str">
        <f t="shared" si="35"/>
        <v>Mi</v>
      </c>
      <c r="E21" s="11" t="str">
        <f t="shared" si="2"/>
        <v>A1</v>
      </c>
      <c r="F21" s="12" t="s">
        <v>12</v>
      </c>
      <c r="G21" s="12" t="s">
        <v>14</v>
      </c>
      <c r="H21" s="12" t="s">
        <v>23</v>
      </c>
      <c r="I21" s="12" t="s">
        <v>24</v>
      </c>
      <c r="J21" s="13">
        <v>0.22</v>
      </c>
      <c r="K21" s="13">
        <v>0.12</v>
      </c>
      <c r="L21" s="13">
        <v>0.19</v>
      </c>
      <c r="M21" s="13">
        <v>0.22</v>
      </c>
      <c r="N21" s="12" t="s">
        <v>17</v>
      </c>
      <c r="O21" s="12"/>
      <c r="P21" s="14">
        <f t="shared" si="30"/>
        <v>-1</v>
      </c>
      <c r="Q21" s="14">
        <f t="shared" si="31"/>
        <v>-1</v>
      </c>
      <c r="R21" s="14">
        <f t="shared" si="32"/>
        <v>-1</v>
      </c>
      <c r="S21" s="14">
        <f t="shared" si="33"/>
        <v>-1</v>
      </c>
      <c r="T21" s="14">
        <f t="shared" si="34"/>
        <v>-1</v>
      </c>
      <c r="U21" s="15">
        <f>IF(P21="","",P21*Config!$B$6)</f>
        <v>-100</v>
      </c>
      <c r="V21" s="15">
        <f>IF(Q21="","",Q21*Config!$B$6)</f>
        <v>-100</v>
      </c>
      <c r="W21" s="15">
        <f>IF(R21="","",R21*Config!$B$6)</f>
        <v>-100</v>
      </c>
      <c r="X21" s="15">
        <f>IF(S21="","",S21*Config!$B$6)</f>
        <v>-100</v>
      </c>
      <c r="Y21" s="15">
        <f>IF(T21="","",T21*Config!$B$6)</f>
        <v>-100</v>
      </c>
      <c r="Z21" s="15">
        <f>IF(U21="","",Config!$B$4 + SUM($U$2:U21))</f>
        <v>10025.668318609494</v>
      </c>
      <c r="AA21" s="15">
        <f>IF(V21="","",Config!$B$4 + SUM($V$2:V21))</f>
        <v>9393.8725490196084</v>
      </c>
      <c r="AB21" s="15">
        <f>IF(W21="","",Config!$B$4 + SUM($W$2:W21))</f>
        <v>9400</v>
      </c>
      <c r="AC21" s="15">
        <f>IF(X21="","",Config!$B$4 + SUM($X$2:X21))</f>
        <v>10009.770433814552</v>
      </c>
      <c r="AD21" s="15">
        <f>IF(Y21="","",Config!$B$4 + SUM($Y$2:Y21))</f>
        <v>9709.7704338145522</v>
      </c>
      <c r="AE21" s="15">
        <f>IF(P21="","",P21*J21/100*Config!$B$11)</f>
        <v>-88</v>
      </c>
      <c r="AF21" s="15">
        <f>IF(Q21="","",Q21*J21/100*Config!$B$11)</f>
        <v>-88</v>
      </c>
      <c r="AG21" s="15">
        <f>IF(R21="","",R21*J21/100*Config!$B$11)</f>
        <v>-88</v>
      </c>
      <c r="AH21" s="15">
        <f>IF(S21="","",S21*J21/100*Config!$B$11)</f>
        <v>-88</v>
      </c>
      <c r="AI21" s="15">
        <f>IF(T21="","",T21*J21/100*Config!$B$11)</f>
        <v>-88</v>
      </c>
      <c r="AJ21" s="15">
        <f>IF(AE21="","",Config!$B$9 + SUM($AE$2:AE21))</f>
        <v>49620</v>
      </c>
      <c r="AK21" s="15">
        <f>IF(AF21="","",Config!$B$9 + SUM($AF$2:AF21))</f>
        <v>49164</v>
      </c>
      <c r="AL21" s="15">
        <f>IF(AG21="","",Config!$B$9 + SUM($AG$2:AG21))</f>
        <v>49164</v>
      </c>
      <c r="AM21" s="15">
        <f>IF(AH21="","",Config!$B$9 + SUM($AH$2:AH21))</f>
        <v>49588</v>
      </c>
      <c r="AN21" s="15">
        <f>IF(AI21="","",Config!$B$9 + SUM($AI$2:AI21))</f>
        <v>49392</v>
      </c>
      <c r="AO21" s="16">
        <f t="shared" si="5"/>
        <v>0</v>
      </c>
      <c r="AP21" s="16">
        <f t="shared" si="6"/>
        <v>0</v>
      </c>
      <c r="AQ21" s="16">
        <f t="shared" si="7"/>
        <v>0</v>
      </c>
      <c r="AR21" s="16">
        <f t="shared" si="8"/>
        <v>0</v>
      </c>
      <c r="AS21" s="16">
        <f t="shared" si="9"/>
        <v>0</v>
      </c>
      <c r="AT21" s="17">
        <f>IF(Z21="","",Z21)</f>
        <v>10025.668318609494</v>
      </c>
      <c r="AU21" s="17">
        <f>IF(AA21="","",AA21)</f>
        <v>9393.8725490196084</v>
      </c>
      <c r="AV21" s="17">
        <f>IF(AB21="","",AB21)</f>
        <v>9400</v>
      </c>
      <c r="AW21" s="17">
        <f>IF(AC21="","",AC21)</f>
        <v>10009.770433814552</v>
      </c>
      <c r="AX21" s="17">
        <f>IF(AD21="","",AD21)</f>
        <v>9709.7704338145522</v>
      </c>
      <c r="AY21" s="17">
        <f t="shared" si="15"/>
        <v>0</v>
      </c>
      <c r="AZ21" s="17">
        <f t="shared" si="16"/>
        <v>0</v>
      </c>
      <c r="BA21" s="17">
        <f t="shared" si="17"/>
        <v>0</v>
      </c>
      <c r="BB21" s="17">
        <f t="shared" si="18"/>
        <v>0</v>
      </c>
      <c r="BC21" s="17">
        <f t="shared" si="19"/>
        <v>0</v>
      </c>
      <c r="BD21" s="17">
        <f>IF(OR(AE21="",B21=""),"",SUMIFS($AE$2:AE21,$B$2:B21,B21))</f>
        <v>-64</v>
      </c>
      <c r="BE21" s="17">
        <f>IF(OR(AF21="",B21=""),"",SUMIFS($AF$2:AF21,$B$2:B21,B21))</f>
        <v>-100</v>
      </c>
      <c r="BF21" s="17">
        <f>IF(OR(AG21="",B21=""),"",SUMIFS($AG$2:AG21,$B$2:B21,B21))</f>
        <v>-88</v>
      </c>
      <c r="BG21" s="17">
        <f>IF(OR(AH21="",B21=""),"",SUMIFS($AH$2:AH21,$B$2:B21,B21))</f>
        <v>-66</v>
      </c>
      <c r="BH21" s="17">
        <f>IF(OR(AI21="",B21=""),"",SUMIFS($AI$2:AI21,$B$2:B21,B21))</f>
        <v>-82</v>
      </c>
      <c r="BI21" s="17">
        <f>IF(AJ21="","",AJ21)</f>
        <v>49620</v>
      </c>
      <c r="BJ21" s="17">
        <f>IF(AK21="","",AK21)</f>
        <v>49164</v>
      </c>
      <c r="BK21" s="17">
        <f>IF(AL21="","",AL21)</f>
        <v>49164</v>
      </c>
      <c r="BL21" s="17">
        <f>IF(AM21="","",AM21)</f>
        <v>49588</v>
      </c>
      <c r="BM21" s="17">
        <f>IF(AN21="","",AN21)</f>
        <v>49392</v>
      </c>
      <c r="BN21" s="17">
        <f t="shared" si="25"/>
        <v>0</v>
      </c>
      <c r="BO21" s="17">
        <f t="shared" si="26"/>
        <v>0</v>
      </c>
      <c r="BP21" s="17">
        <f t="shared" si="27"/>
        <v>0</v>
      </c>
      <c r="BQ21" s="17">
        <f t="shared" si="28"/>
        <v>0</v>
      </c>
      <c r="BR21" s="17">
        <f t="shared" si="29"/>
        <v>0</v>
      </c>
    </row>
    <row r="22" spans="1:70" x14ac:dyDescent="0.25">
      <c r="A22">
        <f t="shared" si="0"/>
        <v>21</v>
      </c>
      <c r="B22" s="9">
        <v>46154</v>
      </c>
      <c r="C22" s="32">
        <v>0.8041666666666667</v>
      </c>
      <c r="D22" s="11" t="str">
        <f t="shared" si="35"/>
        <v>Ma</v>
      </c>
      <c r="E22" s="11" t="str">
        <f t="shared" si="2"/>
        <v>Other</v>
      </c>
      <c r="F22" s="12" t="s">
        <v>12</v>
      </c>
      <c r="G22" s="12" t="s">
        <v>14</v>
      </c>
      <c r="H22" s="12" t="s">
        <v>23</v>
      </c>
      <c r="I22" s="12" t="s">
        <v>16</v>
      </c>
      <c r="J22" s="13">
        <v>0.11</v>
      </c>
      <c r="K22" s="13">
        <v>0.05</v>
      </c>
      <c r="L22" s="13">
        <v>0.08</v>
      </c>
      <c r="M22" s="13">
        <v>0.11</v>
      </c>
      <c r="N22" s="12" t="s">
        <v>36</v>
      </c>
      <c r="O22" s="12"/>
      <c r="P22" s="14">
        <f t="shared" si="30"/>
        <v>0.45454545454545459</v>
      </c>
      <c r="Q22" s="14">
        <f t="shared" si="31"/>
        <v>0.72727272727272729</v>
      </c>
      <c r="R22" s="14">
        <f t="shared" si="32"/>
        <v>1</v>
      </c>
      <c r="S22" s="14">
        <f t="shared" si="33"/>
        <v>0.59090909090909094</v>
      </c>
      <c r="T22" s="14">
        <f t="shared" si="34"/>
        <v>0.59090909090909094</v>
      </c>
      <c r="U22" s="15">
        <f>IF(P22="","",P22*Config!$B$6)</f>
        <v>45.45454545454546</v>
      </c>
      <c r="V22" s="15">
        <f>IF(Q22="","",Q22*Config!$B$6)</f>
        <v>72.727272727272734</v>
      </c>
      <c r="W22" s="15">
        <f>IF(R22="","",R22*Config!$B$6)</f>
        <v>100</v>
      </c>
      <c r="X22" s="15">
        <f>IF(S22="","",S22*Config!$B$6)</f>
        <v>59.090909090909093</v>
      </c>
      <c r="Y22" s="15">
        <f>IF(T22="","",T22*Config!$B$6)</f>
        <v>59.090909090909093</v>
      </c>
      <c r="Z22" s="15">
        <f>IF(U22="","",Config!$B$4 + SUM($U$2:U22))</f>
        <v>10071.12286406404</v>
      </c>
      <c r="AA22" s="15">
        <f>IF(V22="","",Config!$B$4 + SUM($V$2:V22))</f>
        <v>9466.5998217468805</v>
      </c>
      <c r="AB22" s="15">
        <f>IF(W22="","",Config!$B$4 + SUM($W$2:W22))</f>
        <v>9500</v>
      </c>
      <c r="AC22" s="15">
        <f>IF(X22="","",Config!$B$4 + SUM($X$2:X22))</f>
        <v>10068.86134290546</v>
      </c>
      <c r="AD22" s="15">
        <f>IF(Y22="","",Config!$B$4 + SUM($Y$2:Y22))</f>
        <v>9768.8613429054603</v>
      </c>
      <c r="AE22" s="15">
        <f>IF(P22="","",P22*J22/100*Config!$B$11)</f>
        <v>20</v>
      </c>
      <c r="AF22" s="15">
        <f>IF(Q22="","",Q22*J22/100*Config!$B$11)</f>
        <v>32</v>
      </c>
      <c r="AG22" s="15">
        <f>IF(R22="","",R22*J22/100*Config!$B$11)</f>
        <v>44</v>
      </c>
      <c r="AH22" s="15">
        <f>IF(S22="","",S22*J22/100*Config!$B$11)</f>
        <v>26</v>
      </c>
      <c r="AI22" s="15">
        <f>IF(T22="","",T22*J22/100*Config!$B$11)</f>
        <v>26</v>
      </c>
      <c r="AJ22" s="15">
        <f>IF(AE22="","",Config!$B$9 + SUM($AE$2:AE22))</f>
        <v>49640</v>
      </c>
      <c r="AK22" s="15">
        <f>IF(AF22="","",Config!$B$9 + SUM($AF$2:AF22))</f>
        <v>49196</v>
      </c>
      <c r="AL22" s="15">
        <f>IF(AG22="","",Config!$B$9 + SUM($AG$2:AG22))</f>
        <v>49208</v>
      </c>
      <c r="AM22" s="15">
        <f>IF(AH22="","",Config!$B$9 + SUM($AH$2:AH22))</f>
        <v>49614</v>
      </c>
      <c r="AN22" s="15">
        <f>IF(AI22="","",Config!$B$9 + SUM($AI$2:AI22))</f>
        <v>49418</v>
      </c>
      <c r="AO22" s="16">
        <f t="shared" si="5"/>
        <v>1</v>
      </c>
      <c r="AP22" s="16">
        <f t="shared" si="6"/>
        <v>1</v>
      </c>
      <c r="AQ22" s="16">
        <f t="shared" si="7"/>
        <v>1</v>
      </c>
      <c r="AR22" s="16">
        <f t="shared" si="8"/>
        <v>1</v>
      </c>
      <c r="AS22" s="16">
        <f t="shared" si="9"/>
        <v>1</v>
      </c>
      <c r="AT22" s="17">
        <f t="shared" ref="AT22:AX23" si="36">IF(Z22="","",IF(AT21="",Z22,MAX(AT21,Z22)))</f>
        <v>10071.12286406404</v>
      </c>
      <c r="AU22" s="17">
        <f t="shared" si="36"/>
        <v>9466.5998217468805</v>
      </c>
      <c r="AV22" s="17">
        <f t="shared" si="36"/>
        <v>9500</v>
      </c>
      <c r="AW22" s="17">
        <f t="shared" si="36"/>
        <v>10068.86134290546</v>
      </c>
      <c r="AX22" s="17">
        <f t="shared" si="36"/>
        <v>9768.8613429054603</v>
      </c>
      <c r="AY22" s="17">
        <f t="shared" si="15"/>
        <v>0</v>
      </c>
      <c r="AZ22" s="17">
        <f t="shared" si="16"/>
        <v>0</v>
      </c>
      <c r="BA22" s="17">
        <f t="shared" si="17"/>
        <v>0</v>
      </c>
      <c r="BB22" s="17">
        <f t="shared" si="18"/>
        <v>0</v>
      </c>
      <c r="BC22" s="17">
        <f t="shared" si="19"/>
        <v>0</v>
      </c>
      <c r="BD22" s="17">
        <f>IF(OR(AE22="",B22=""),"",SUMIFS($AE$2:AE22,$B$2:B22,B22))</f>
        <v>20</v>
      </c>
      <c r="BE22" s="17">
        <f>IF(OR(AF22="",B22=""),"",SUMIFS($AF$2:AF22,$B$2:B22,B22))</f>
        <v>32</v>
      </c>
      <c r="BF22" s="17">
        <f>IF(OR(AG22="",B22=""),"",SUMIFS($AG$2:AG22,$B$2:B22,B22))</f>
        <v>44</v>
      </c>
      <c r="BG22" s="17">
        <f>IF(OR(AH22="",B22=""),"",SUMIFS($AH$2:AH22,$B$2:B22,B22))</f>
        <v>26</v>
      </c>
      <c r="BH22" s="17">
        <f>IF(OR(AI22="",B22=""),"",SUMIFS($AI$2:AI22,$B$2:B22,B22))</f>
        <v>26</v>
      </c>
      <c r="BI22" s="17">
        <f t="shared" ref="BI22:BM23" si="37">IF(AJ22="","",IF(BI21="",AJ22,MAX(BI21,AJ22)))</f>
        <v>49640</v>
      </c>
      <c r="BJ22" s="17">
        <f t="shared" si="37"/>
        <v>49196</v>
      </c>
      <c r="BK22" s="17">
        <f t="shared" si="37"/>
        <v>49208</v>
      </c>
      <c r="BL22" s="17">
        <f t="shared" si="37"/>
        <v>49614</v>
      </c>
      <c r="BM22" s="17">
        <f t="shared" si="37"/>
        <v>49418</v>
      </c>
      <c r="BN22" s="17">
        <f t="shared" si="25"/>
        <v>0</v>
      </c>
      <c r="BO22" s="17">
        <f t="shared" si="26"/>
        <v>0</v>
      </c>
      <c r="BP22" s="17">
        <f t="shared" si="27"/>
        <v>0</v>
      </c>
      <c r="BQ22" s="17">
        <f t="shared" si="28"/>
        <v>0</v>
      </c>
      <c r="BR22" s="17">
        <f t="shared" si="29"/>
        <v>0</v>
      </c>
    </row>
    <row r="23" spans="1:70" x14ac:dyDescent="0.25">
      <c r="A23">
        <f t="shared" si="0"/>
        <v>22</v>
      </c>
      <c r="B23" s="9">
        <v>46154</v>
      </c>
      <c r="C23" s="32">
        <v>0.72083333333333333</v>
      </c>
      <c r="D23" s="11" t="str">
        <f t="shared" si="35"/>
        <v>Ma</v>
      </c>
      <c r="E23" s="11" t="str">
        <f t="shared" si="2"/>
        <v>A2</v>
      </c>
      <c r="F23" s="12" t="s">
        <v>12</v>
      </c>
      <c r="G23" s="12" t="s">
        <v>14</v>
      </c>
      <c r="H23" s="12" t="s">
        <v>23</v>
      </c>
      <c r="I23" s="12" t="s">
        <v>24</v>
      </c>
      <c r="J23" s="13">
        <v>0.16</v>
      </c>
      <c r="K23" s="13">
        <v>0.08</v>
      </c>
      <c r="L23" s="13">
        <v>0.13</v>
      </c>
      <c r="M23" s="13">
        <v>0.16</v>
      </c>
      <c r="N23" s="12" t="s">
        <v>32</v>
      </c>
      <c r="O23" s="12"/>
      <c r="P23" s="14">
        <f t="shared" si="30"/>
        <v>0.5</v>
      </c>
      <c r="Q23" s="14">
        <f t="shared" si="31"/>
        <v>0.8125</v>
      </c>
      <c r="R23" s="14">
        <f t="shared" si="32"/>
        <v>-1</v>
      </c>
      <c r="S23" s="14">
        <f t="shared" si="33"/>
        <v>0.65625</v>
      </c>
      <c r="T23" s="14">
        <f t="shared" si="34"/>
        <v>0.65625</v>
      </c>
      <c r="U23" s="15">
        <f>IF(P23="","",P23*Config!$B$6)</f>
        <v>50</v>
      </c>
      <c r="V23" s="15">
        <f>IF(Q23="","",Q23*Config!$B$6)</f>
        <v>81.25</v>
      </c>
      <c r="W23" s="15">
        <f>IF(R23="","",R23*Config!$B$6)</f>
        <v>-100</v>
      </c>
      <c r="X23" s="15">
        <f>IF(S23="","",S23*Config!$B$6)</f>
        <v>65.625</v>
      </c>
      <c r="Y23" s="15">
        <f>IF(T23="","",T23*Config!$B$6)</f>
        <v>65.625</v>
      </c>
      <c r="Z23" s="15">
        <f>IF(U23="","",Config!$B$4 + SUM($U$2:U23))</f>
        <v>10121.12286406404</v>
      </c>
      <c r="AA23" s="15">
        <f>IF(V23="","",Config!$B$4 + SUM($V$2:V23))</f>
        <v>9547.8498217468805</v>
      </c>
      <c r="AB23" s="15">
        <f>IF(W23="","",Config!$B$4 + SUM($W$2:W23))</f>
        <v>9400</v>
      </c>
      <c r="AC23" s="15">
        <f>IF(X23="","",Config!$B$4 + SUM($X$2:X23))</f>
        <v>10134.48634290546</v>
      </c>
      <c r="AD23" s="15">
        <f>IF(Y23="","",Config!$B$4 + SUM($Y$2:Y23))</f>
        <v>9834.4863429054603</v>
      </c>
      <c r="AE23" s="15">
        <f>IF(P23="","",P23*J23/100*Config!$B$11)</f>
        <v>32</v>
      </c>
      <c r="AF23" s="15">
        <f>IF(Q23="","",Q23*J23/100*Config!$B$11)</f>
        <v>52</v>
      </c>
      <c r="AG23" s="15">
        <f>IF(R23="","",R23*J23/100*Config!$B$11)</f>
        <v>-64</v>
      </c>
      <c r="AH23" s="15">
        <f>IF(S23="","",S23*J23/100*Config!$B$11)</f>
        <v>42</v>
      </c>
      <c r="AI23" s="15">
        <f>IF(T23="","",T23*J23/100*Config!$B$11)</f>
        <v>42</v>
      </c>
      <c r="AJ23" s="15">
        <f>IF(AE23="","",Config!$B$9 + SUM($AE$2:AE23))</f>
        <v>49672</v>
      </c>
      <c r="AK23" s="15">
        <f>IF(AF23="","",Config!$B$9 + SUM($AF$2:AF23))</f>
        <v>49248</v>
      </c>
      <c r="AL23" s="15">
        <f>IF(AG23="","",Config!$B$9 + SUM($AG$2:AG23))</f>
        <v>49144</v>
      </c>
      <c r="AM23" s="15">
        <f>IF(AH23="","",Config!$B$9 + SUM($AH$2:AH23))</f>
        <v>49656</v>
      </c>
      <c r="AN23" s="15">
        <f>IF(AI23="","",Config!$B$9 + SUM($AI$2:AI23))</f>
        <v>49460</v>
      </c>
      <c r="AO23" s="16">
        <f t="shared" si="5"/>
        <v>1</v>
      </c>
      <c r="AP23" s="16">
        <f t="shared" si="6"/>
        <v>1</v>
      </c>
      <c r="AQ23" s="16">
        <f t="shared" si="7"/>
        <v>0</v>
      </c>
      <c r="AR23" s="16">
        <f t="shared" si="8"/>
        <v>1</v>
      </c>
      <c r="AS23" s="16">
        <f t="shared" si="9"/>
        <v>1</v>
      </c>
      <c r="AT23" s="17">
        <f t="shared" si="36"/>
        <v>10121.12286406404</v>
      </c>
      <c r="AU23" s="17">
        <f t="shared" si="36"/>
        <v>9547.8498217468805</v>
      </c>
      <c r="AV23" s="17">
        <f t="shared" si="36"/>
        <v>9500</v>
      </c>
      <c r="AW23" s="17">
        <f t="shared" si="36"/>
        <v>10134.48634290546</v>
      </c>
      <c r="AX23" s="17">
        <f t="shared" si="36"/>
        <v>9834.4863429054603</v>
      </c>
      <c r="AY23" s="17">
        <f t="shared" si="15"/>
        <v>0</v>
      </c>
      <c r="AZ23" s="17">
        <f t="shared" si="16"/>
        <v>0</v>
      </c>
      <c r="BA23" s="17">
        <f t="shared" si="17"/>
        <v>100</v>
      </c>
      <c r="BB23" s="17">
        <f t="shared" si="18"/>
        <v>0</v>
      </c>
      <c r="BC23" s="17">
        <f t="shared" si="19"/>
        <v>0</v>
      </c>
      <c r="BD23" s="17">
        <f>IF(OR(AE23="",B23=""),"",SUMIFS($AE$2:AE23,$B$2:B23,B23))</f>
        <v>52</v>
      </c>
      <c r="BE23" s="17">
        <f>IF(OR(AF23="",B23=""),"",SUMIFS($AF$2:AF23,$B$2:B23,B23))</f>
        <v>84</v>
      </c>
      <c r="BF23" s="17">
        <f>IF(OR(AG23="",B23=""),"",SUMIFS($AG$2:AG23,$B$2:B23,B23))</f>
        <v>-20</v>
      </c>
      <c r="BG23" s="17">
        <f>IF(OR(AH23="",B23=""),"",SUMIFS($AH$2:AH23,$B$2:B23,B23))</f>
        <v>68</v>
      </c>
      <c r="BH23" s="17">
        <f>IF(OR(AI23="",B23=""),"",SUMIFS($AI$2:AI23,$B$2:B23,B23))</f>
        <v>68</v>
      </c>
      <c r="BI23" s="17">
        <f t="shared" si="37"/>
        <v>49672</v>
      </c>
      <c r="BJ23" s="17">
        <f t="shared" si="37"/>
        <v>49248</v>
      </c>
      <c r="BK23" s="17">
        <f t="shared" si="37"/>
        <v>49208</v>
      </c>
      <c r="BL23" s="17">
        <f t="shared" si="37"/>
        <v>49656</v>
      </c>
      <c r="BM23" s="17">
        <f t="shared" si="37"/>
        <v>49460</v>
      </c>
      <c r="BN23" s="17">
        <f t="shared" si="25"/>
        <v>0</v>
      </c>
      <c r="BO23" s="17">
        <f t="shared" si="26"/>
        <v>0</v>
      </c>
      <c r="BP23" s="17">
        <f t="shared" si="27"/>
        <v>64</v>
      </c>
      <c r="BQ23" s="17">
        <f t="shared" si="28"/>
        <v>0</v>
      </c>
      <c r="BR23" s="17">
        <f t="shared" si="29"/>
        <v>0</v>
      </c>
    </row>
    <row r="24" spans="1:70" x14ac:dyDescent="0.25">
      <c r="A24">
        <f t="shared" si="0"/>
        <v>23</v>
      </c>
      <c r="B24" s="9">
        <v>46153</v>
      </c>
      <c r="C24" s="32">
        <v>0.93125000000000002</v>
      </c>
      <c r="D24" s="11" t="str">
        <f t="shared" si="35"/>
        <v>Lu</v>
      </c>
      <c r="E24" s="11" t="str">
        <f t="shared" si="2"/>
        <v>D</v>
      </c>
      <c r="F24" s="12" t="s">
        <v>12</v>
      </c>
      <c r="G24" s="12" t="s">
        <v>14</v>
      </c>
      <c r="H24" s="12" t="s">
        <v>23</v>
      </c>
      <c r="I24" s="12" t="s">
        <v>24</v>
      </c>
      <c r="J24" s="13">
        <v>7.0000000000000007E-2</v>
      </c>
      <c r="K24" s="13">
        <v>0.03</v>
      </c>
      <c r="L24" s="13">
        <v>0.04</v>
      </c>
      <c r="M24" s="13">
        <v>7.0000000000000007E-2</v>
      </c>
      <c r="N24" s="12" t="s">
        <v>17</v>
      </c>
      <c r="O24" s="12"/>
      <c r="P24" s="14">
        <f t="shared" si="30"/>
        <v>-1</v>
      </c>
      <c r="Q24" s="14">
        <f t="shared" si="31"/>
        <v>-1</v>
      </c>
      <c r="R24" s="14">
        <f t="shared" si="32"/>
        <v>-1</v>
      </c>
      <c r="S24" s="14">
        <f t="shared" si="33"/>
        <v>-1</v>
      </c>
      <c r="T24" s="14">
        <f t="shared" si="34"/>
        <v>-1</v>
      </c>
      <c r="U24" s="15">
        <f>IF(P24="","",P24*Config!$B$6)</f>
        <v>-100</v>
      </c>
      <c r="V24" s="15">
        <f>IF(Q24="","",Q24*Config!$B$6)</f>
        <v>-100</v>
      </c>
      <c r="W24" s="15">
        <f>IF(R24="","",R24*Config!$B$6)</f>
        <v>-100</v>
      </c>
      <c r="X24" s="15">
        <f>IF(S24="","",S24*Config!$B$6)</f>
        <v>-100</v>
      </c>
      <c r="Y24" s="15">
        <f>IF(T24="","",T24*Config!$B$6)</f>
        <v>-100</v>
      </c>
      <c r="Z24" s="15">
        <f>IF(U24="","",Config!$B$4 + SUM($U$2:U24))</f>
        <v>10021.12286406404</v>
      </c>
      <c r="AA24" s="15">
        <f>IF(V24="","",Config!$B$4 + SUM($V$2:V24))</f>
        <v>9447.8498217468805</v>
      </c>
      <c r="AB24" s="15">
        <f>IF(W24="","",Config!$B$4 + SUM($W$2:W24))</f>
        <v>9300</v>
      </c>
      <c r="AC24" s="15">
        <f>IF(X24="","",Config!$B$4 + SUM($X$2:X24))</f>
        <v>10034.48634290546</v>
      </c>
      <c r="AD24" s="15">
        <f>IF(Y24="","",Config!$B$4 + SUM($Y$2:Y24))</f>
        <v>9734.4863429054603</v>
      </c>
      <c r="AE24" s="15">
        <f>IF(P24="","",P24*J24/100*Config!$B$11)</f>
        <v>-28.000000000000004</v>
      </c>
      <c r="AF24" s="15">
        <f>IF(Q24="","",Q24*J24/100*Config!$B$11)</f>
        <v>-28.000000000000004</v>
      </c>
      <c r="AG24" s="15">
        <f>IF(R24="","",R24*J24/100*Config!$B$11)</f>
        <v>-28.000000000000004</v>
      </c>
      <c r="AH24" s="15">
        <f>IF(S24="","",S24*J24/100*Config!$B$11)</f>
        <v>-28.000000000000004</v>
      </c>
      <c r="AI24" s="15">
        <f>IF(T24="","",T24*J24/100*Config!$B$11)</f>
        <v>-28.000000000000004</v>
      </c>
      <c r="AJ24" s="15">
        <f>IF(AE24="","",Config!$B$9 + SUM($AE$2:AE24))</f>
        <v>49644</v>
      </c>
      <c r="AK24" s="15">
        <f>IF(AF24="","",Config!$B$9 + SUM($AF$2:AF24))</f>
        <v>49220</v>
      </c>
      <c r="AL24" s="15">
        <f>IF(AG24="","",Config!$B$9 + SUM($AG$2:AG24))</f>
        <v>49116</v>
      </c>
      <c r="AM24" s="15">
        <f>IF(AH24="","",Config!$B$9 + SUM($AH$2:AH24))</f>
        <v>49628</v>
      </c>
      <c r="AN24" s="15">
        <f>IF(AI24="","",Config!$B$9 + SUM($AI$2:AI24))</f>
        <v>49432</v>
      </c>
      <c r="AO24" s="16">
        <f t="shared" si="5"/>
        <v>0</v>
      </c>
      <c r="AP24" s="16">
        <f t="shared" si="6"/>
        <v>0</v>
      </c>
      <c r="AQ24" s="16">
        <f t="shared" si="7"/>
        <v>0</v>
      </c>
      <c r="AR24" s="16">
        <f t="shared" si="8"/>
        <v>0</v>
      </c>
      <c r="AS24" s="16">
        <f t="shared" si="9"/>
        <v>0</v>
      </c>
      <c r="AT24" s="17">
        <f>IF(Z24="","",IF(AT22="",Z24,MAX(AT22,Z24)))</f>
        <v>10071.12286406404</v>
      </c>
      <c r="AU24" s="17">
        <f>IF(AA24="","",IF(AU22="",AA24,MAX(AU22,AA24)))</f>
        <v>9466.5998217468805</v>
      </c>
      <c r="AV24" s="17">
        <f>IF(AB24="","",IF(AV22="",AB24,MAX(AV22,AB24)))</f>
        <v>9500</v>
      </c>
      <c r="AW24" s="17">
        <f>IF(AC24="","",IF(AW22="",AC24,MAX(AW22,AC24)))</f>
        <v>10068.86134290546</v>
      </c>
      <c r="AX24" s="17">
        <f>IF(AD24="","",IF(AX22="",AD24,MAX(AX22,AD24)))</f>
        <v>9768.8613429054603</v>
      </c>
      <c r="AY24" s="17">
        <f t="shared" si="15"/>
        <v>50</v>
      </c>
      <c r="AZ24" s="17">
        <f t="shared" si="16"/>
        <v>18.75</v>
      </c>
      <c r="BA24" s="17">
        <f t="shared" si="17"/>
        <v>200</v>
      </c>
      <c r="BB24" s="17">
        <f t="shared" si="18"/>
        <v>34.375</v>
      </c>
      <c r="BC24" s="17">
        <f t="shared" si="19"/>
        <v>34.375</v>
      </c>
      <c r="BD24" s="17">
        <f>IF(OR(AE24="",B24=""),"",SUMIFS($AE$2:AE24,$B$2:B24,B24))</f>
        <v>-28.000000000000004</v>
      </c>
      <c r="BE24" s="17">
        <f>IF(OR(AF24="",B24=""),"",SUMIFS($AF$2:AF24,$B$2:B24,B24))</f>
        <v>-28.000000000000004</v>
      </c>
      <c r="BF24" s="17">
        <f>IF(OR(AG24="",B24=""),"",SUMIFS($AG$2:AG24,$B$2:B24,B24))</f>
        <v>-28.000000000000004</v>
      </c>
      <c r="BG24" s="17">
        <f>IF(OR(AH24="",B24=""),"",SUMIFS($AH$2:AH24,$B$2:B24,B24))</f>
        <v>-28.000000000000004</v>
      </c>
      <c r="BH24" s="17">
        <f>IF(OR(AI24="",B24=""),"",SUMIFS($AI$2:AI24,$B$2:B24,B24))</f>
        <v>-28.000000000000004</v>
      </c>
      <c r="BI24" s="17">
        <f>IF(AJ24="","",IF(BI22="",AJ24,MAX(BI22,AJ24)))</f>
        <v>49644</v>
      </c>
      <c r="BJ24" s="17">
        <f>IF(AK24="","",IF(BJ22="",AK24,MAX(BJ22,AK24)))</f>
        <v>49220</v>
      </c>
      <c r="BK24" s="17">
        <f>IF(AL24="","",IF(BK22="",AL24,MAX(BK22,AL24)))</f>
        <v>49208</v>
      </c>
      <c r="BL24" s="17">
        <f>IF(AM24="","",IF(BL22="",AM24,MAX(BL22,AM24)))</f>
        <v>49628</v>
      </c>
      <c r="BM24" s="17">
        <f>IF(AN24="","",IF(BM22="",AN24,MAX(BM22,AN24)))</f>
        <v>49432</v>
      </c>
      <c r="BN24" s="17">
        <f t="shared" si="25"/>
        <v>0</v>
      </c>
      <c r="BO24" s="17">
        <f t="shared" si="26"/>
        <v>0</v>
      </c>
      <c r="BP24" s="17">
        <f t="shared" si="27"/>
        <v>92</v>
      </c>
      <c r="BQ24" s="17">
        <f t="shared" si="28"/>
        <v>0</v>
      </c>
      <c r="BR24" s="17">
        <f t="shared" si="29"/>
        <v>0</v>
      </c>
    </row>
    <row r="25" spans="1:70" x14ac:dyDescent="0.25">
      <c r="A25">
        <f t="shared" si="0"/>
        <v>24</v>
      </c>
      <c r="B25" s="9">
        <v>46153</v>
      </c>
      <c r="C25" s="32">
        <v>0.875</v>
      </c>
      <c r="D25" s="11" t="str">
        <f t="shared" si="35"/>
        <v>Lu</v>
      </c>
      <c r="E25" s="11" t="str">
        <f t="shared" si="2"/>
        <v>D</v>
      </c>
      <c r="F25" s="12" t="s">
        <v>12</v>
      </c>
      <c r="G25" s="12" t="s">
        <v>14</v>
      </c>
      <c r="H25" s="12" t="s">
        <v>23</v>
      </c>
      <c r="I25" s="12" t="s">
        <v>16</v>
      </c>
      <c r="J25" s="13">
        <v>0.09</v>
      </c>
      <c r="K25" s="13">
        <v>0.04</v>
      </c>
      <c r="L25" s="13">
        <v>0.06</v>
      </c>
      <c r="M25" s="13">
        <v>0.09</v>
      </c>
      <c r="N25" s="12" t="s">
        <v>32</v>
      </c>
      <c r="O25" s="12"/>
      <c r="P25" s="14">
        <f t="shared" si="30"/>
        <v>0.44444444444444448</v>
      </c>
      <c r="Q25" s="14">
        <f t="shared" si="31"/>
        <v>0.66666666666666663</v>
      </c>
      <c r="R25" s="14">
        <f t="shared" si="32"/>
        <v>-1</v>
      </c>
      <c r="S25" s="14">
        <f t="shared" si="33"/>
        <v>0.55555555555555558</v>
      </c>
      <c r="T25" s="14">
        <f t="shared" si="34"/>
        <v>0.55555555555555558</v>
      </c>
      <c r="U25" s="15">
        <f>IF(P25="","",P25*Config!$B$6)</f>
        <v>44.44444444444445</v>
      </c>
      <c r="V25" s="15">
        <f>IF(Q25="","",Q25*Config!$B$6)</f>
        <v>66.666666666666657</v>
      </c>
      <c r="W25" s="15">
        <f>IF(R25="","",R25*Config!$B$6)</f>
        <v>-100</v>
      </c>
      <c r="X25" s="15">
        <f>IF(S25="","",S25*Config!$B$6)</f>
        <v>55.555555555555557</v>
      </c>
      <c r="Y25" s="15">
        <f>IF(T25="","",T25*Config!$B$6)</f>
        <v>55.555555555555557</v>
      </c>
      <c r="Z25" s="15">
        <f>IF(U25="","",Config!$B$4 + SUM($U$2:U25))</f>
        <v>10065.567308508485</v>
      </c>
      <c r="AA25" s="15">
        <f>IF(V25="","",Config!$B$4 + SUM($V$2:V25))</f>
        <v>9514.5164884135465</v>
      </c>
      <c r="AB25" s="15">
        <f>IF(W25="","",Config!$B$4 + SUM($W$2:W25))</f>
        <v>9200</v>
      </c>
      <c r="AC25" s="15">
        <f>IF(X25="","",Config!$B$4 + SUM($X$2:X25))</f>
        <v>10090.041898461017</v>
      </c>
      <c r="AD25" s="15">
        <f>IF(Y25="","",Config!$B$4 + SUM($Y$2:Y25))</f>
        <v>9790.0418984610169</v>
      </c>
      <c r="AE25" s="15">
        <f>IF(P25="","",P25*J25/100*Config!$B$11)</f>
        <v>16</v>
      </c>
      <c r="AF25" s="15">
        <f>IF(Q25="","",Q25*J25/100*Config!$B$11)</f>
        <v>23.999999999999996</v>
      </c>
      <c r="AG25" s="15">
        <f>IF(R25="","",R25*J25/100*Config!$B$11)</f>
        <v>-36</v>
      </c>
      <c r="AH25" s="15">
        <f>IF(S25="","",S25*J25/100*Config!$B$11)</f>
        <v>20</v>
      </c>
      <c r="AI25" s="15">
        <f>IF(T25="","",T25*J25/100*Config!$B$11)</f>
        <v>20</v>
      </c>
      <c r="AJ25" s="15">
        <f>IF(AE25="","",Config!$B$9 + SUM($AE$2:AE25))</f>
        <v>49660</v>
      </c>
      <c r="AK25" s="15">
        <f>IF(AF25="","",Config!$B$9 + SUM($AF$2:AF25))</f>
        <v>49244</v>
      </c>
      <c r="AL25" s="15">
        <f>IF(AG25="","",Config!$B$9 + SUM($AG$2:AG25))</f>
        <v>49080</v>
      </c>
      <c r="AM25" s="15">
        <f>IF(AH25="","",Config!$B$9 + SUM($AH$2:AH25))</f>
        <v>49648</v>
      </c>
      <c r="AN25" s="15">
        <f>IF(AI25="","",Config!$B$9 + SUM($AI$2:AI25))</f>
        <v>49452</v>
      </c>
      <c r="AO25" s="16">
        <f t="shared" si="5"/>
        <v>1</v>
      </c>
      <c r="AP25" s="16">
        <f t="shared" si="6"/>
        <v>1</v>
      </c>
      <c r="AQ25" s="16">
        <f t="shared" si="7"/>
        <v>0</v>
      </c>
      <c r="AR25" s="16">
        <f t="shared" si="8"/>
        <v>1</v>
      </c>
      <c r="AS25" s="16">
        <f t="shared" si="9"/>
        <v>1</v>
      </c>
      <c r="AT25" s="17">
        <f t="shared" ref="AT25:AX26" si="38">IF(Z25="","",IF(AT24="",Z25,MAX(AT24,Z25)))</f>
        <v>10071.12286406404</v>
      </c>
      <c r="AU25" s="17">
        <f t="shared" si="38"/>
        <v>9514.5164884135465</v>
      </c>
      <c r="AV25" s="17">
        <f t="shared" si="38"/>
        <v>9500</v>
      </c>
      <c r="AW25" s="17">
        <f t="shared" si="38"/>
        <v>10090.041898461017</v>
      </c>
      <c r="AX25" s="17">
        <f t="shared" si="38"/>
        <v>9790.0418984610169</v>
      </c>
      <c r="AY25" s="17">
        <f t="shared" si="15"/>
        <v>5.5555555555547471</v>
      </c>
      <c r="AZ25" s="17">
        <f t="shared" si="16"/>
        <v>0</v>
      </c>
      <c r="BA25" s="17">
        <f t="shared" si="17"/>
        <v>300</v>
      </c>
      <c r="BB25" s="17">
        <f t="shared" si="18"/>
        <v>0</v>
      </c>
      <c r="BC25" s="17">
        <f t="shared" si="19"/>
        <v>0</v>
      </c>
      <c r="BD25" s="17">
        <f>IF(OR(AE25="",B25=""),"",SUMIFS($AE$2:AE25,$B$2:B25,B25))</f>
        <v>-12.000000000000004</v>
      </c>
      <c r="BE25" s="17">
        <f>IF(OR(AF25="",B25=""),"",SUMIFS($AF$2:AF25,$B$2:B25,B25))</f>
        <v>-4.0000000000000071</v>
      </c>
      <c r="BF25" s="17">
        <f>IF(OR(AG25="",B25=""),"",SUMIFS($AG$2:AG25,$B$2:B25,B25))</f>
        <v>-64</v>
      </c>
      <c r="BG25" s="17">
        <f>IF(OR(AH25="",B25=""),"",SUMIFS($AH$2:AH25,$B$2:B25,B25))</f>
        <v>-8.0000000000000036</v>
      </c>
      <c r="BH25" s="17">
        <f>IF(OR(AI25="",B25=""),"",SUMIFS($AI$2:AI25,$B$2:B25,B25))</f>
        <v>-8.0000000000000036</v>
      </c>
      <c r="BI25" s="17">
        <f t="shared" ref="BI25:BM26" si="39">IF(AJ25="","",IF(BI24="",AJ25,MAX(BI24,AJ25)))</f>
        <v>49660</v>
      </c>
      <c r="BJ25" s="17">
        <f t="shared" si="39"/>
        <v>49244</v>
      </c>
      <c r="BK25" s="17">
        <f t="shared" si="39"/>
        <v>49208</v>
      </c>
      <c r="BL25" s="17">
        <f t="shared" si="39"/>
        <v>49648</v>
      </c>
      <c r="BM25" s="17">
        <f t="shared" si="39"/>
        <v>49452</v>
      </c>
      <c r="BN25" s="17">
        <f t="shared" si="25"/>
        <v>0</v>
      </c>
      <c r="BO25" s="17">
        <f t="shared" si="26"/>
        <v>0</v>
      </c>
      <c r="BP25" s="17">
        <f t="shared" si="27"/>
        <v>128</v>
      </c>
      <c r="BQ25" s="17">
        <f t="shared" si="28"/>
        <v>0</v>
      </c>
      <c r="BR25" s="17">
        <f t="shared" si="29"/>
        <v>0</v>
      </c>
    </row>
    <row r="26" spans="1:70" x14ac:dyDescent="0.25">
      <c r="A26">
        <f t="shared" si="0"/>
        <v>25</v>
      </c>
      <c r="B26" s="9">
        <v>46153</v>
      </c>
      <c r="C26" s="32">
        <v>0.81458333333333333</v>
      </c>
      <c r="D26" s="11" t="str">
        <f t="shared" si="35"/>
        <v>Lu</v>
      </c>
      <c r="E26" s="11" t="str">
        <f t="shared" si="2"/>
        <v>D</v>
      </c>
      <c r="F26" s="12" t="s">
        <v>12</v>
      </c>
      <c r="G26" s="12" t="s">
        <v>14</v>
      </c>
      <c r="H26" s="12" t="s">
        <v>23</v>
      </c>
      <c r="I26" s="12" t="s">
        <v>24</v>
      </c>
      <c r="J26" s="13">
        <v>0.12</v>
      </c>
      <c r="K26" s="13">
        <v>0.05</v>
      </c>
      <c r="L26" s="13">
        <v>0.09</v>
      </c>
      <c r="M26" s="13">
        <v>0.12</v>
      </c>
      <c r="N26" s="12" t="s">
        <v>186</v>
      </c>
      <c r="O26" s="12"/>
      <c r="P26" s="14">
        <f t="shared" si="30"/>
        <v>0.41666666666666669</v>
      </c>
      <c r="Q26" s="14">
        <f t="shared" si="31"/>
        <v>-1</v>
      </c>
      <c r="R26" s="14">
        <f t="shared" si="32"/>
        <v>-1</v>
      </c>
      <c r="S26" s="14">
        <f t="shared" si="33"/>
        <v>0.20833333333333334</v>
      </c>
      <c r="T26" s="14">
        <f t="shared" si="34"/>
        <v>-0.29166666666666663</v>
      </c>
      <c r="U26" s="15">
        <f>IF(P26="","",P26*Config!$B$6)</f>
        <v>41.666666666666671</v>
      </c>
      <c r="V26" s="15">
        <f>IF(Q26="","",Q26*Config!$B$6)</f>
        <v>-100</v>
      </c>
      <c r="W26" s="15">
        <f>IF(R26="","",R26*Config!$B$6)</f>
        <v>-100</v>
      </c>
      <c r="X26" s="15">
        <f>IF(S26="","",S26*Config!$B$6)</f>
        <v>20.833333333333336</v>
      </c>
      <c r="Y26" s="15">
        <f>IF(T26="","",T26*Config!$B$6)</f>
        <v>-29.166666666666664</v>
      </c>
      <c r="Z26" s="15">
        <f>IF(U26="","",Config!$B$4 + SUM($U$2:U26))</f>
        <v>10107.233975175151</v>
      </c>
      <c r="AA26" s="15">
        <f>IF(V26="","",Config!$B$4 + SUM($V$2:V26))</f>
        <v>9414.5164884135465</v>
      </c>
      <c r="AB26" s="15">
        <f>IF(W26="","",Config!$B$4 + SUM($W$2:W26))</f>
        <v>9100</v>
      </c>
      <c r="AC26" s="15">
        <f>IF(X26="","",Config!$B$4 + SUM($X$2:X26))</f>
        <v>10110.875231794349</v>
      </c>
      <c r="AD26" s="15">
        <f>IF(Y26="","",Config!$B$4 + SUM($Y$2:Y26))</f>
        <v>9760.875231794349</v>
      </c>
      <c r="AE26" s="15">
        <f>IF(P26="","",P26*J26/100*Config!$B$11)</f>
        <v>20</v>
      </c>
      <c r="AF26" s="15">
        <f>IF(Q26="","",Q26*J26/100*Config!$B$11)</f>
        <v>-47.999999999999993</v>
      </c>
      <c r="AG26" s="15">
        <f>IF(R26="","",R26*J26/100*Config!$B$11)</f>
        <v>-47.999999999999993</v>
      </c>
      <c r="AH26" s="15">
        <f>IF(S26="","",S26*J26/100*Config!$B$11)</f>
        <v>10</v>
      </c>
      <c r="AI26" s="15">
        <f>IF(T26="","",T26*J26/100*Config!$B$11)</f>
        <v>-13.999999999999998</v>
      </c>
      <c r="AJ26" s="15">
        <f>IF(AE26="","",Config!$B$9 + SUM($AE$2:AE26))</f>
        <v>49680</v>
      </c>
      <c r="AK26" s="15">
        <f>IF(AF26="","",Config!$B$9 + SUM($AF$2:AF26))</f>
        <v>49196</v>
      </c>
      <c r="AL26" s="15">
        <f>IF(AG26="","",Config!$B$9 + SUM($AG$2:AG26))</f>
        <v>49032</v>
      </c>
      <c r="AM26" s="15">
        <f>IF(AH26="","",Config!$B$9 + SUM($AH$2:AH26))</f>
        <v>49658</v>
      </c>
      <c r="AN26" s="15">
        <f>IF(AI26="","",Config!$B$9 + SUM($AI$2:AI26))</f>
        <v>49438</v>
      </c>
      <c r="AO26" s="16">
        <f t="shared" si="5"/>
        <v>1</v>
      </c>
      <c r="AP26" s="16">
        <f t="shared" si="6"/>
        <v>0</v>
      </c>
      <c r="AQ26" s="16">
        <f t="shared" si="7"/>
        <v>0</v>
      </c>
      <c r="AR26" s="16">
        <f t="shared" si="8"/>
        <v>1</v>
      </c>
      <c r="AS26" s="16">
        <f t="shared" si="9"/>
        <v>0</v>
      </c>
      <c r="AT26" s="17">
        <f t="shared" si="38"/>
        <v>10107.233975175151</v>
      </c>
      <c r="AU26" s="17">
        <f t="shared" si="38"/>
        <v>9514.5164884135465</v>
      </c>
      <c r="AV26" s="17">
        <f t="shared" si="38"/>
        <v>9500</v>
      </c>
      <c r="AW26" s="17">
        <f t="shared" si="38"/>
        <v>10110.875231794349</v>
      </c>
      <c r="AX26" s="17">
        <f t="shared" si="38"/>
        <v>9790.0418984610169</v>
      </c>
      <c r="AY26" s="17">
        <f t="shared" si="15"/>
        <v>0</v>
      </c>
      <c r="AZ26" s="17">
        <f t="shared" si="16"/>
        <v>100</v>
      </c>
      <c r="BA26" s="17">
        <f t="shared" si="17"/>
        <v>400</v>
      </c>
      <c r="BB26" s="17">
        <f t="shared" si="18"/>
        <v>0</v>
      </c>
      <c r="BC26" s="17">
        <f t="shared" si="19"/>
        <v>29.166666666667879</v>
      </c>
      <c r="BD26" s="17">
        <f>IF(OR(AE26="",B26=""),"",SUMIFS($AE$2:AE26,$B$2:B26,B26))</f>
        <v>7.9999999999999964</v>
      </c>
      <c r="BE26" s="17">
        <f>IF(OR(AF26="",B26=""),"",SUMIFS($AF$2:AF26,$B$2:B26,B26))</f>
        <v>-52</v>
      </c>
      <c r="BF26" s="17">
        <f>IF(OR(AG26="",B26=""),"",SUMIFS($AG$2:AG26,$B$2:B26,B26))</f>
        <v>-112</v>
      </c>
      <c r="BG26" s="17">
        <f>IF(OR(AH26="",B26=""),"",SUMIFS($AH$2:AH26,$B$2:B26,B26))</f>
        <v>1.9999999999999964</v>
      </c>
      <c r="BH26" s="17">
        <f>IF(OR(AI26="",B26=""),"",SUMIFS($AI$2:AI26,$B$2:B26,B26))</f>
        <v>-22</v>
      </c>
      <c r="BI26" s="17">
        <f t="shared" si="39"/>
        <v>49680</v>
      </c>
      <c r="BJ26" s="17">
        <f t="shared" si="39"/>
        <v>49244</v>
      </c>
      <c r="BK26" s="17">
        <f t="shared" si="39"/>
        <v>49208</v>
      </c>
      <c r="BL26" s="17">
        <f t="shared" si="39"/>
        <v>49658</v>
      </c>
      <c r="BM26" s="17">
        <f t="shared" si="39"/>
        <v>49452</v>
      </c>
      <c r="BN26" s="17">
        <f t="shared" si="25"/>
        <v>0</v>
      </c>
      <c r="BO26" s="17">
        <f t="shared" si="26"/>
        <v>48</v>
      </c>
      <c r="BP26" s="17">
        <f t="shared" si="27"/>
        <v>176</v>
      </c>
      <c r="BQ26" s="17">
        <f t="shared" si="28"/>
        <v>0</v>
      </c>
      <c r="BR26" s="17">
        <f t="shared" si="29"/>
        <v>14</v>
      </c>
    </row>
    <row r="27" spans="1:70" x14ac:dyDescent="0.25">
      <c r="A27">
        <f t="shared" si="0"/>
        <v>26</v>
      </c>
      <c r="B27" s="9">
        <v>46153</v>
      </c>
      <c r="C27" s="32">
        <v>0.77916666666666667</v>
      </c>
      <c r="D27" s="11" t="str">
        <f t="shared" si="35"/>
        <v>Lu</v>
      </c>
      <c r="E27" s="11" t="str">
        <f t="shared" si="2"/>
        <v>D</v>
      </c>
      <c r="F27" s="12" t="s">
        <v>12</v>
      </c>
      <c r="G27" s="12" t="s">
        <v>14</v>
      </c>
      <c r="H27" s="12" t="s">
        <v>23</v>
      </c>
      <c r="I27" s="12" t="s">
        <v>16</v>
      </c>
      <c r="J27" s="13">
        <v>0.09</v>
      </c>
      <c r="K27" s="13">
        <v>0.04</v>
      </c>
      <c r="L27" s="13">
        <v>0.06</v>
      </c>
      <c r="M27" s="13">
        <v>0.09</v>
      </c>
      <c r="N27" s="12" t="s">
        <v>17</v>
      </c>
      <c r="O27" s="12"/>
      <c r="P27" s="14">
        <f t="shared" si="30"/>
        <v>-1</v>
      </c>
      <c r="Q27" s="14">
        <f t="shared" si="31"/>
        <v>-1</v>
      </c>
      <c r="R27" s="14">
        <f t="shared" si="32"/>
        <v>-1</v>
      </c>
      <c r="S27" s="14">
        <f t="shared" si="33"/>
        <v>-1</v>
      </c>
      <c r="T27" s="14">
        <f t="shared" si="34"/>
        <v>-1</v>
      </c>
      <c r="U27" s="15">
        <f>IF(P27="","",P27*Config!$B$6)</f>
        <v>-100</v>
      </c>
      <c r="V27" s="15">
        <f>IF(Q27="","",Q27*Config!$B$6)</f>
        <v>-100</v>
      </c>
      <c r="W27" s="15">
        <f>IF(R27="","",R27*Config!$B$6)</f>
        <v>-100</v>
      </c>
      <c r="X27" s="15">
        <f>IF(S27="","",S27*Config!$B$6)</f>
        <v>-100</v>
      </c>
      <c r="Y27" s="15">
        <f>IF(T27="","",T27*Config!$B$6)</f>
        <v>-100</v>
      </c>
      <c r="Z27" s="15">
        <f>IF(U27="","",Config!$B$4 + SUM($U$2:U27))</f>
        <v>10007.233975175151</v>
      </c>
      <c r="AA27" s="15">
        <f>IF(V27="","",Config!$B$4 + SUM($V$2:V27))</f>
        <v>9314.5164884135465</v>
      </c>
      <c r="AB27" s="15">
        <f>IF(W27="","",Config!$B$4 + SUM($W$2:W27))</f>
        <v>9000</v>
      </c>
      <c r="AC27" s="15">
        <f>IF(X27="","",Config!$B$4 + SUM($X$2:X27))</f>
        <v>10010.875231794349</v>
      </c>
      <c r="AD27" s="15">
        <f>IF(Y27="","",Config!$B$4 + SUM($Y$2:Y27))</f>
        <v>9660.875231794349</v>
      </c>
      <c r="AE27" s="15">
        <f>IF(P27="","",P27*J27/100*Config!$B$11)</f>
        <v>-36</v>
      </c>
      <c r="AF27" s="15">
        <f>IF(Q27="","",Q27*J27/100*Config!$B$11)</f>
        <v>-36</v>
      </c>
      <c r="AG27" s="15">
        <f>IF(R27="","",R27*J27/100*Config!$B$11)</f>
        <v>-36</v>
      </c>
      <c r="AH27" s="15">
        <f>IF(S27="","",S27*J27/100*Config!$B$11)</f>
        <v>-36</v>
      </c>
      <c r="AI27" s="15">
        <f>IF(T27="","",T27*J27/100*Config!$B$11)</f>
        <v>-36</v>
      </c>
      <c r="AJ27" s="15">
        <f>IF(AE27="","",Config!$B$9 + SUM($AE$2:AE27))</f>
        <v>49644</v>
      </c>
      <c r="AK27" s="15">
        <f>IF(AF27="","",Config!$B$9 + SUM($AF$2:AF27))</f>
        <v>49160</v>
      </c>
      <c r="AL27" s="15">
        <f>IF(AG27="","",Config!$B$9 + SUM($AG$2:AG27))</f>
        <v>48996</v>
      </c>
      <c r="AM27" s="15">
        <f>IF(AH27="","",Config!$B$9 + SUM($AH$2:AH27))</f>
        <v>49622</v>
      </c>
      <c r="AN27" s="15">
        <f>IF(AI27="","",Config!$B$9 + SUM($AI$2:AI27))</f>
        <v>49402</v>
      </c>
      <c r="AO27" s="16">
        <f t="shared" si="5"/>
        <v>0</v>
      </c>
      <c r="AP27" s="16">
        <f t="shared" si="6"/>
        <v>0</v>
      </c>
      <c r="AQ27" s="16">
        <f t="shared" si="7"/>
        <v>0</v>
      </c>
      <c r="AR27" s="16">
        <f t="shared" si="8"/>
        <v>0</v>
      </c>
      <c r="AS27" s="16">
        <f t="shared" si="9"/>
        <v>0</v>
      </c>
      <c r="AT27" s="17">
        <f t="shared" ref="AT27:AX28" si="40">IF(Z27="","",IF(AT24="",Z27,MAX(AT24,Z27)))</f>
        <v>10071.12286406404</v>
      </c>
      <c r="AU27" s="17">
        <f t="shared" si="40"/>
        <v>9466.5998217468805</v>
      </c>
      <c r="AV27" s="17">
        <f t="shared" si="40"/>
        <v>9500</v>
      </c>
      <c r="AW27" s="17">
        <f t="shared" si="40"/>
        <v>10068.86134290546</v>
      </c>
      <c r="AX27" s="17">
        <f t="shared" si="40"/>
        <v>9768.8613429054603</v>
      </c>
      <c r="AY27" s="17">
        <f t="shared" si="15"/>
        <v>63.888888888888687</v>
      </c>
      <c r="AZ27" s="17">
        <f t="shared" si="16"/>
        <v>152.08333333333394</v>
      </c>
      <c r="BA27" s="17">
        <f t="shared" si="17"/>
        <v>500</v>
      </c>
      <c r="BB27" s="17">
        <f t="shared" si="18"/>
        <v>57.986111111111313</v>
      </c>
      <c r="BC27" s="17">
        <f t="shared" si="19"/>
        <v>107.98611111111131</v>
      </c>
      <c r="BD27" s="17">
        <f>IF(OR(AE27="",B27=""),"",SUMIFS($AE$2:AE27,$B$2:B27,B27))</f>
        <v>-28.000000000000004</v>
      </c>
      <c r="BE27" s="17">
        <f>IF(OR(AF27="",B27=""),"",SUMIFS($AF$2:AF27,$B$2:B27,B27))</f>
        <v>-88</v>
      </c>
      <c r="BF27" s="17">
        <f>IF(OR(AG27="",B27=""),"",SUMIFS($AG$2:AG27,$B$2:B27,B27))</f>
        <v>-148</v>
      </c>
      <c r="BG27" s="17">
        <f>IF(OR(AH27="",B27=""),"",SUMIFS($AH$2:AH27,$B$2:B27,B27))</f>
        <v>-34</v>
      </c>
      <c r="BH27" s="17">
        <f>IF(OR(AI27="",B27=""),"",SUMIFS($AI$2:AI27,$B$2:B27,B27))</f>
        <v>-58</v>
      </c>
      <c r="BI27" s="17">
        <f t="shared" ref="BI27:BM28" si="41">IF(AJ27="","",IF(BI24="",AJ27,MAX(BI24,AJ27)))</f>
        <v>49644</v>
      </c>
      <c r="BJ27" s="17">
        <f t="shared" si="41"/>
        <v>49220</v>
      </c>
      <c r="BK27" s="17">
        <f t="shared" si="41"/>
        <v>49208</v>
      </c>
      <c r="BL27" s="17">
        <f t="shared" si="41"/>
        <v>49628</v>
      </c>
      <c r="BM27" s="17">
        <f t="shared" si="41"/>
        <v>49432</v>
      </c>
      <c r="BN27" s="17">
        <f t="shared" si="25"/>
        <v>0</v>
      </c>
      <c r="BO27" s="17">
        <f t="shared" si="26"/>
        <v>60</v>
      </c>
      <c r="BP27" s="17">
        <f t="shared" si="27"/>
        <v>212</v>
      </c>
      <c r="BQ27" s="17">
        <f t="shared" si="28"/>
        <v>6</v>
      </c>
      <c r="BR27" s="17">
        <f t="shared" si="29"/>
        <v>30</v>
      </c>
    </row>
    <row r="28" spans="1:70" x14ac:dyDescent="0.25">
      <c r="A28">
        <f t="shared" si="0"/>
        <v>27</v>
      </c>
      <c r="B28" s="9">
        <v>46153</v>
      </c>
      <c r="C28" s="32">
        <v>0.72083333333333333</v>
      </c>
      <c r="D28" s="11" t="str">
        <f t="shared" si="35"/>
        <v>Lu</v>
      </c>
      <c r="E28" s="11" t="str">
        <f t="shared" si="2"/>
        <v>D</v>
      </c>
      <c r="F28" s="12" t="s">
        <v>12</v>
      </c>
      <c r="G28" s="12" t="s">
        <v>14</v>
      </c>
      <c r="H28" s="12" t="s">
        <v>23</v>
      </c>
      <c r="I28" s="12" t="s">
        <v>16</v>
      </c>
      <c r="J28" s="13">
        <v>0.18</v>
      </c>
      <c r="K28" s="13">
        <v>0.09</v>
      </c>
      <c r="L28" s="13">
        <v>0.15</v>
      </c>
      <c r="M28" s="13">
        <v>0.18</v>
      </c>
      <c r="N28" s="12" t="s">
        <v>36</v>
      </c>
      <c r="O28" s="12"/>
      <c r="P28" s="14">
        <f t="shared" si="30"/>
        <v>0.5</v>
      </c>
      <c r="Q28" s="14">
        <f t="shared" si="31"/>
        <v>0.83333333333333337</v>
      </c>
      <c r="R28" s="14">
        <f t="shared" si="32"/>
        <v>1</v>
      </c>
      <c r="S28" s="14">
        <f t="shared" si="33"/>
        <v>0.66666666666666663</v>
      </c>
      <c r="T28" s="14">
        <f t="shared" si="34"/>
        <v>0.66666666666666663</v>
      </c>
      <c r="U28" s="15">
        <f>IF(P28="","",P28*Config!$B$6)</f>
        <v>50</v>
      </c>
      <c r="V28" s="15">
        <f>IF(Q28="","",Q28*Config!$B$6)</f>
        <v>83.333333333333343</v>
      </c>
      <c r="W28" s="15">
        <f>IF(R28="","",R28*Config!$B$6)</f>
        <v>100</v>
      </c>
      <c r="X28" s="15">
        <f>IF(S28="","",S28*Config!$B$6)</f>
        <v>66.666666666666657</v>
      </c>
      <c r="Y28" s="15">
        <f>IF(T28="","",T28*Config!$B$6)</f>
        <v>66.666666666666657</v>
      </c>
      <c r="Z28" s="15">
        <f>IF(U28="","",Config!$B$4 + SUM($U$2:U28))</f>
        <v>10057.233975175151</v>
      </c>
      <c r="AA28" s="15">
        <f>IF(V28="","",Config!$B$4 + SUM($V$2:V28))</f>
        <v>9397.8498217468805</v>
      </c>
      <c r="AB28" s="15">
        <f>IF(W28="","",Config!$B$4 + SUM($W$2:W28))</f>
        <v>9100</v>
      </c>
      <c r="AC28" s="15">
        <f>IF(X28="","",Config!$B$4 + SUM($X$2:X28))</f>
        <v>10077.541898461017</v>
      </c>
      <c r="AD28" s="15">
        <f>IF(Y28="","",Config!$B$4 + SUM($Y$2:Y28))</f>
        <v>9727.5418984610169</v>
      </c>
      <c r="AE28" s="15">
        <f>IF(P28="","",P28*J28/100*Config!$B$11)</f>
        <v>36</v>
      </c>
      <c r="AF28" s="15">
        <f>IF(Q28="","",Q28*J28/100*Config!$B$11)</f>
        <v>60</v>
      </c>
      <c r="AG28" s="15">
        <f>IF(R28="","",R28*J28/100*Config!$B$11)</f>
        <v>72</v>
      </c>
      <c r="AH28" s="15">
        <f>IF(S28="","",S28*J28/100*Config!$B$11)</f>
        <v>47.999999999999993</v>
      </c>
      <c r="AI28" s="15">
        <f>IF(T28="","",T28*J28/100*Config!$B$11)</f>
        <v>47.999999999999993</v>
      </c>
      <c r="AJ28" s="15">
        <f>IF(AE28="","",Config!$B$9 + SUM($AE$2:AE28))</f>
        <v>49680</v>
      </c>
      <c r="AK28" s="15">
        <f>IF(AF28="","",Config!$B$9 + SUM($AF$2:AF28))</f>
        <v>49220</v>
      </c>
      <c r="AL28" s="15">
        <f>IF(AG28="","",Config!$B$9 + SUM($AG$2:AG28))</f>
        <v>49068</v>
      </c>
      <c r="AM28" s="15">
        <f>IF(AH28="","",Config!$B$9 + SUM($AH$2:AH28))</f>
        <v>49670</v>
      </c>
      <c r="AN28" s="15">
        <f>IF(AI28="","",Config!$B$9 + SUM($AI$2:AI28))</f>
        <v>49450</v>
      </c>
      <c r="AO28" s="16">
        <f t="shared" si="5"/>
        <v>1</v>
      </c>
      <c r="AP28" s="16">
        <f t="shared" si="6"/>
        <v>1</v>
      </c>
      <c r="AQ28" s="16">
        <f t="shared" si="7"/>
        <v>1</v>
      </c>
      <c r="AR28" s="16">
        <f t="shared" si="8"/>
        <v>1</v>
      </c>
      <c r="AS28" s="16">
        <f t="shared" si="9"/>
        <v>1</v>
      </c>
      <c r="AT28" s="17">
        <f t="shared" si="40"/>
        <v>10071.12286406404</v>
      </c>
      <c r="AU28" s="17">
        <f t="shared" si="40"/>
        <v>9514.5164884135465</v>
      </c>
      <c r="AV28" s="17">
        <f t="shared" si="40"/>
        <v>9500</v>
      </c>
      <c r="AW28" s="17">
        <f t="shared" si="40"/>
        <v>10090.041898461017</v>
      </c>
      <c r="AX28" s="17">
        <f t="shared" si="40"/>
        <v>9790.0418984610169</v>
      </c>
      <c r="AY28" s="17">
        <f t="shared" si="15"/>
        <v>13.888888888888687</v>
      </c>
      <c r="AZ28" s="17">
        <f t="shared" si="16"/>
        <v>116.66666666666606</v>
      </c>
      <c r="BA28" s="17">
        <f t="shared" si="17"/>
        <v>400</v>
      </c>
      <c r="BB28" s="17">
        <f t="shared" si="18"/>
        <v>12.5</v>
      </c>
      <c r="BC28" s="17">
        <f t="shared" si="19"/>
        <v>62.5</v>
      </c>
      <c r="BD28" s="17">
        <f>IF(OR(AE28="",B28=""),"",SUMIFS($AE$2:AE28,$B$2:B28,B28))</f>
        <v>7.9999999999999964</v>
      </c>
      <c r="BE28" s="17">
        <f>IF(OR(AF28="",B28=""),"",SUMIFS($AF$2:AF28,$B$2:B28,B28))</f>
        <v>-28</v>
      </c>
      <c r="BF28" s="17">
        <f>IF(OR(AG28="",B28=""),"",SUMIFS($AG$2:AG28,$B$2:B28,B28))</f>
        <v>-76</v>
      </c>
      <c r="BG28" s="17">
        <f>IF(OR(AH28="",B28=""),"",SUMIFS($AH$2:AH28,$B$2:B28,B28))</f>
        <v>13.999999999999993</v>
      </c>
      <c r="BH28" s="17">
        <f>IF(OR(AI28="",B28=""),"",SUMIFS($AI$2:AI28,$B$2:B28,B28))</f>
        <v>-10.000000000000007</v>
      </c>
      <c r="BI28" s="17">
        <f t="shared" si="41"/>
        <v>49680</v>
      </c>
      <c r="BJ28" s="17">
        <f t="shared" si="41"/>
        <v>49244</v>
      </c>
      <c r="BK28" s="17">
        <f t="shared" si="41"/>
        <v>49208</v>
      </c>
      <c r="BL28" s="17">
        <f t="shared" si="41"/>
        <v>49670</v>
      </c>
      <c r="BM28" s="17">
        <f t="shared" si="41"/>
        <v>49452</v>
      </c>
      <c r="BN28" s="17">
        <f t="shared" si="25"/>
        <v>0</v>
      </c>
      <c r="BO28" s="17">
        <f t="shared" si="26"/>
        <v>24</v>
      </c>
      <c r="BP28" s="17">
        <f t="shared" si="27"/>
        <v>140</v>
      </c>
      <c r="BQ28" s="17">
        <f t="shared" si="28"/>
        <v>0</v>
      </c>
      <c r="BR28" s="17">
        <f t="shared" si="29"/>
        <v>2</v>
      </c>
    </row>
    <row r="29" spans="1:70" x14ac:dyDescent="0.25">
      <c r="A29">
        <f t="shared" si="0"/>
        <v>28</v>
      </c>
      <c r="B29" s="9">
        <v>46150</v>
      </c>
      <c r="C29" s="32">
        <v>0.86875000000000002</v>
      </c>
      <c r="D29" s="11" t="str">
        <f t="shared" si="35"/>
        <v>Vi</v>
      </c>
      <c r="E29" s="11" t="str">
        <f t="shared" si="2"/>
        <v>D</v>
      </c>
      <c r="F29" s="12" t="s">
        <v>12</v>
      </c>
      <c r="G29" s="12" t="s">
        <v>14</v>
      </c>
      <c r="H29" s="12" t="s">
        <v>23</v>
      </c>
      <c r="I29" s="12" t="s">
        <v>16</v>
      </c>
      <c r="J29" s="13">
        <v>0.15</v>
      </c>
      <c r="K29" s="13">
        <v>7.0000000000000007E-2</v>
      </c>
      <c r="L29" s="13">
        <v>0.12</v>
      </c>
      <c r="M29" s="13">
        <v>0.15</v>
      </c>
      <c r="N29" s="12" t="s">
        <v>32</v>
      </c>
      <c r="O29" s="12"/>
      <c r="P29" s="14">
        <f t="shared" si="30"/>
        <v>0.46666666666666673</v>
      </c>
      <c r="Q29" s="14">
        <f t="shared" si="31"/>
        <v>0.8</v>
      </c>
      <c r="R29" s="14">
        <f t="shared" si="32"/>
        <v>-1</v>
      </c>
      <c r="S29" s="14">
        <f t="shared" si="33"/>
        <v>0.63333333333333341</v>
      </c>
      <c r="T29" s="14">
        <f t="shared" si="34"/>
        <v>0.63333333333333341</v>
      </c>
      <c r="U29" s="15">
        <f>IF(P29="","",P29*Config!$B$6)</f>
        <v>46.666666666666671</v>
      </c>
      <c r="V29" s="15">
        <f>IF(Q29="","",Q29*Config!$B$6)</f>
        <v>80</v>
      </c>
      <c r="W29" s="15">
        <f>IF(R29="","",R29*Config!$B$6)</f>
        <v>-100</v>
      </c>
      <c r="X29" s="15">
        <f>IF(S29="","",S29*Config!$B$6)</f>
        <v>63.333333333333343</v>
      </c>
      <c r="Y29" s="15">
        <f>IF(T29="","",T29*Config!$B$6)</f>
        <v>63.333333333333343</v>
      </c>
      <c r="Z29" s="15">
        <f>IF(U29="","",Config!$B$4 + SUM($U$2:U29))</f>
        <v>10103.900641841818</v>
      </c>
      <c r="AA29" s="15">
        <f>IF(V29="","",Config!$B$4 + SUM($V$2:V29))</f>
        <v>9477.8498217468805</v>
      </c>
      <c r="AB29" s="15">
        <f>IF(W29="","",Config!$B$4 + SUM($W$2:W29))</f>
        <v>9000</v>
      </c>
      <c r="AC29" s="15">
        <f>IF(X29="","",Config!$B$4 + SUM($X$2:X29))</f>
        <v>10140.875231794349</v>
      </c>
      <c r="AD29" s="15">
        <f>IF(Y29="","",Config!$B$4 + SUM($Y$2:Y29))</f>
        <v>9790.875231794349</v>
      </c>
      <c r="AE29" s="15">
        <f>IF(P29="","",P29*J29/100*Config!$B$11)</f>
        <v>28.000000000000004</v>
      </c>
      <c r="AF29" s="15">
        <f>IF(Q29="","",Q29*J29/100*Config!$B$11)</f>
        <v>47.999999999999993</v>
      </c>
      <c r="AG29" s="15">
        <f>IF(R29="","",R29*J29/100*Config!$B$11)</f>
        <v>-60</v>
      </c>
      <c r="AH29" s="15">
        <f>IF(S29="","",S29*J29/100*Config!$B$11)</f>
        <v>38.000000000000007</v>
      </c>
      <c r="AI29" s="15">
        <f>IF(T29="","",T29*J29/100*Config!$B$11)</f>
        <v>38.000000000000007</v>
      </c>
      <c r="AJ29" s="15">
        <f>IF(AE29="","",Config!$B$9 + SUM($AE$2:AE29))</f>
        <v>49708</v>
      </c>
      <c r="AK29" s="15">
        <f>IF(AF29="","",Config!$B$9 + SUM($AF$2:AF29))</f>
        <v>49268</v>
      </c>
      <c r="AL29" s="15">
        <f>IF(AG29="","",Config!$B$9 + SUM($AG$2:AG29))</f>
        <v>49008</v>
      </c>
      <c r="AM29" s="15">
        <f>IF(AH29="","",Config!$B$9 + SUM($AH$2:AH29))</f>
        <v>49708</v>
      </c>
      <c r="AN29" s="15">
        <f>IF(AI29="","",Config!$B$9 + SUM($AI$2:AI29))</f>
        <v>49488</v>
      </c>
      <c r="AO29" s="16">
        <f t="shared" si="5"/>
        <v>1</v>
      </c>
      <c r="AP29" s="16">
        <f t="shared" si="6"/>
        <v>1</v>
      </c>
      <c r="AQ29" s="16">
        <f t="shared" si="7"/>
        <v>0</v>
      </c>
      <c r="AR29" s="16">
        <f t="shared" si="8"/>
        <v>1</v>
      </c>
      <c r="AS29" s="16">
        <f t="shared" si="9"/>
        <v>1</v>
      </c>
      <c r="AT29" s="17">
        <f>IF(Z29="","",IF(AT27="",Z29,MAX(AT27,Z29)))</f>
        <v>10103.900641841818</v>
      </c>
      <c r="AU29" s="17">
        <f>IF(AA29="","",IF(AU27="",AA29,MAX(AU27,AA29)))</f>
        <v>9477.8498217468805</v>
      </c>
      <c r="AV29" s="17">
        <f>IF(AB29="","",IF(AV27="",AB29,MAX(AV27,AB29)))</f>
        <v>9500</v>
      </c>
      <c r="AW29" s="17">
        <f>IF(AC29="","",IF(AW27="",AC29,MAX(AW27,AC29)))</f>
        <v>10140.875231794349</v>
      </c>
      <c r="AX29" s="17">
        <f>IF(AD29="","",IF(AX27="",AD29,MAX(AX27,AD29)))</f>
        <v>9790.875231794349</v>
      </c>
      <c r="AY29" s="17">
        <f t="shared" si="15"/>
        <v>0</v>
      </c>
      <c r="AZ29" s="17">
        <f t="shared" si="16"/>
        <v>0</v>
      </c>
      <c r="BA29" s="17">
        <f t="shared" si="17"/>
        <v>500</v>
      </c>
      <c r="BB29" s="17">
        <f t="shared" si="18"/>
        <v>0</v>
      </c>
      <c r="BC29" s="17">
        <f t="shared" si="19"/>
        <v>0</v>
      </c>
      <c r="BD29" s="17">
        <f>IF(OR(AE29="",B29=""),"",SUMIFS($AE$2:AE29,$B$2:B29,B29))</f>
        <v>28.000000000000004</v>
      </c>
      <c r="BE29" s="17">
        <f>IF(OR(AF29="",B29=""),"",SUMIFS($AF$2:AF29,$B$2:B29,B29))</f>
        <v>47.999999999999993</v>
      </c>
      <c r="BF29" s="17">
        <f>IF(OR(AG29="",B29=""),"",SUMIFS($AG$2:AG29,$B$2:B29,B29))</f>
        <v>-60</v>
      </c>
      <c r="BG29" s="17">
        <f>IF(OR(AH29="",B29=""),"",SUMIFS($AH$2:AH29,$B$2:B29,B29))</f>
        <v>38.000000000000007</v>
      </c>
      <c r="BH29" s="17">
        <f>IF(OR(AI29="",B29=""),"",SUMIFS($AI$2:AI29,$B$2:B29,B29))</f>
        <v>38.000000000000007</v>
      </c>
      <c r="BI29" s="17">
        <f>IF(AJ29="","",IF(BI27="",AJ29,MAX(BI27,AJ29)))</f>
        <v>49708</v>
      </c>
      <c r="BJ29" s="17">
        <f>IF(AK29="","",IF(BJ27="",AK29,MAX(BJ27,AK29)))</f>
        <v>49268</v>
      </c>
      <c r="BK29" s="17">
        <f>IF(AL29="","",IF(BK27="",AL29,MAX(BK27,AL29)))</f>
        <v>49208</v>
      </c>
      <c r="BL29" s="17">
        <f>IF(AM29="","",IF(BL27="",AM29,MAX(BL27,AM29)))</f>
        <v>49708</v>
      </c>
      <c r="BM29" s="17">
        <f>IF(AN29="","",IF(BM27="",AN29,MAX(BM27,AN29)))</f>
        <v>49488</v>
      </c>
      <c r="BN29" s="17">
        <f t="shared" si="25"/>
        <v>0</v>
      </c>
      <c r="BO29" s="17">
        <f t="shared" si="26"/>
        <v>0</v>
      </c>
      <c r="BP29" s="17">
        <f t="shared" si="27"/>
        <v>200</v>
      </c>
      <c r="BQ29" s="17">
        <f t="shared" si="28"/>
        <v>0</v>
      </c>
      <c r="BR29" s="17">
        <f t="shared" si="29"/>
        <v>0</v>
      </c>
    </row>
    <row r="30" spans="1:70" x14ac:dyDescent="0.25">
      <c r="A30">
        <f t="shared" si="0"/>
        <v>29</v>
      </c>
      <c r="B30" s="9">
        <v>46150</v>
      </c>
      <c r="C30" s="32">
        <v>0.78125</v>
      </c>
      <c r="D30" s="11" t="str">
        <f t="shared" si="35"/>
        <v>Vi</v>
      </c>
      <c r="E30" s="11" t="str">
        <f t="shared" si="2"/>
        <v>D</v>
      </c>
      <c r="F30" s="12" t="s">
        <v>12</v>
      </c>
      <c r="G30" s="12" t="s">
        <v>14</v>
      </c>
      <c r="H30" s="12" t="s">
        <v>23</v>
      </c>
      <c r="I30" s="12" t="s">
        <v>24</v>
      </c>
      <c r="J30" s="13">
        <v>0.12</v>
      </c>
      <c r="K30" s="13">
        <v>0.05</v>
      </c>
      <c r="L30" s="13">
        <v>0.09</v>
      </c>
      <c r="M30" s="13">
        <v>0.12</v>
      </c>
      <c r="N30" s="12" t="s">
        <v>17</v>
      </c>
      <c r="O30" s="12"/>
      <c r="P30" s="14">
        <f t="shared" si="30"/>
        <v>-1</v>
      </c>
      <c r="Q30" s="14">
        <f t="shared" si="31"/>
        <v>-1</v>
      </c>
      <c r="R30" s="14">
        <f t="shared" si="32"/>
        <v>-1</v>
      </c>
      <c r="S30" s="14">
        <f t="shared" si="33"/>
        <v>-1</v>
      </c>
      <c r="T30" s="14">
        <f t="shared" si="34"/>
        <v>-1</v>
      </c>
      <c r="U30" s="15">
        <f>IF(P30="","",P30*Config!$B$6)</f>
        <v>-100</v>
      </c>
      <c r="V30" s="15">
        <f>IF(Q30="","",Q30*Config!$B$6)</f>
        <v>-100</v>
      </c>
      <c r="W30" s="15">
        <f>IF(R30="","",R30*Config!$B$6)</f>
        <v>-100</v>
      </c>
      <c r="X30" s="15">
        <f>IF(S30="","",S30*Config!$B$6)</f>
        <v>-100</v>
      </c>
      <c r="Y30" s="15">
        <f>IF(T30="","",T30*Config!$B$6)</f>
        <v>-100</v>
      </c>
      <c r="Z30" s="15">
        <f>IF(U30="","",Config!$B$4 + SUM($U$2:U30))</f>
        <v>10003.900641841818</v>
      </c>
      <c r="AA30" s="15">
        <f>IF(V30="","",Config!$B$4 + SUM($V$2:V30))</f>
        <v>9377.8498217468805</v>
      </c>
      <c r="AB30" s="15">
        <f>IF(W30="","",Config!$B$4 + SUM($W$2:W30))</f>
        <v>8900</v>
      </c>
      <c r="AC30" s="15">
        <f>IF(X30="","",Config!$B$4 + SUM($X$2:X30))</f>
        <v>10040.875231794349</v>
      </c>
      <c r="AD30" s="15">
        <f>IF(Y30="","",Config!$B$4 + SUM($Y$2:Y30))</f>
        <v>9690.875231794349</v>
      </c>
      <c r="AE30" s="15">
        <f>IF(P30="","",P30*J30/100*Config!$B$11)</f>
        <v>-47.999999999999993</v>
      </c>
      <c r="AF30" s="15">
        <f>IF(Q30="","",Q30*J30/100*Config!$B$11)</f>
        <v>-47.999999999999993</v>
      </c>
      <c r="AG30" s="15">
        <f>IF(R30="","",R30*J30/100*Config!$B$11)</f>
        <v>-47.999999999999993</v>
      </c>
      <c r="AH30" s="15">
        <f>IF(S30="","",S30*J30/100*Config!$B$11)</f>
        <v>-47.999999999999993</v>
      </c>
      <c r="AI30" s="15">
        <f>IF(T30="","",T30*J30/100*Config!$B$11)</f>
        <v>-47.999999999999993</v>
      </c>
      <c r="AJ30" s="15">
        <f>IF(AE30="","",Config!$B$9 + SUM($AE$2:AE30))</f>
        <v>49660</v>
      </c>
      <c r="AK30" s="15">
        <f>IF(AF30="","",Config!$B$9 + SUM($AF$2:AF30))</f>
        <v>49220</v>
      </c>
      <c r="AL30" s="15">
        <f>IF(AG30="","",Config!$B$9 + SUM($AG$2:AG30))</f>
        <v>48960</v>
      </c>
      <c r="AM30" s="15">
        <f>IF(AH30="","",Config!$B$9 + SUM($AH$2:AH30))</f>
        <v>49660</v>
      </c>
      <c r="AN30" s="15">
        <f>IF(AI30="","",Config!$B$9 + SUM($AI$2:AI30))</f>
        <v>49440</v>
      </c>
      <c r="AO30" s="16">
        <f t="shared" si="5"/>
        <v>0</v>
      </c>
      <c r="AP30" s="16">
        <f t="shared" si="6"/>
        <v>0</v>
      </c>
      <c r="AQ30" s="16">
        <f t="shared" si="7"/>
        <v>0</v>
      </c>
      <c r="AR30" s="16">
        <f t="shared" si="8"/>
        <v>0</v>
      </c>
      <c r="AS30" s="16">
        <f t="shared" si="9"/>
        <v>0</v>
      </c>
      <c r="AT30" s="17">
        <f t="shared" ref="AT30:AX31" si="42">IF(Z30="","",IF(AT27="",Z30,MAX(AT27,Z30)))</f>
        <v>10071.12286406404</v>
      </c>
      <c r="AU30" s="17">
        <f t="shared" si="42"/>
        <v>9466.5998217468805</v>
      </c>
      <c r="AV30" s="17">
        <f t="shared" si="42"/>
        <v>9500</v>
      </c>
      <c r="AW30" s="17">
        <f t="shared" si="42"/>
        <v>10068.86134290546</v>
      </c>
      <c r="AX30" s="17">
        <f t="shared" si="42"/>
        <v>9768.8613429054603</v>
      </c>
      <c r="AY30" s="17">
        <f t="shared" si="15"/>
        <v>67.222222222222626</v>
      </c>
      <c r="AZ30" s="17">
        <f t="shared" si="16"/>
        <v>88.75</v>
      </c>
      <c r="BA30" s="17">
        <f t="shared" si="17"/>
        <v>600</v>
      </c>
      <c r="BB30" s="17">
        <f t="shared" si="18"/>
        <v>27.986111111111313</v>
      </c>
      <c r="BC30" s="17">
        <f t="shared" si="19"/>
        <v>77.986111111111313</v>
      </c>
      <c r="BD30" s="17">
        <f>IF(OR(AE30="",B30=""),"",SUMIFS($AE$2:AE30,$B$2:B30,B30))</f>
        <v>-19.999999999999989</v>
      </c>
      <c r="BE30" s="17">
        <f>IF(OR(AF30="",B30=""),"",SUMIFS($AF$2:AF30,$B$2:B30,B30))</f>
        <v>0</v>
      </c>
      <c r="BF30" s="17">
        <f>IF(OR(AG30="",B30=""),"",SUMIFS($AG$2:AG30,$B$2:B30,B30))</f>
        <v>-108</v>
      </c>
      <c r="BG30" s="17">
        <f>IF(OR(AH30="",B30=""),"",SUMIFS($AH$2:AH30,$B$2:B30,B30))</f>
        <v>-9.9999999999999858</v>
      </c>
      <c r="BH30" s="17">
        <f>IF(OR(AI30="",B30=""),"",SUMIFS($AI$2:AI30,$B$2:B30,B30))</f>
        <v>-9.9999999999999858</v>
      </c>
      <c r="BI30" s="17">
        <f t="shared" ref="BI30:BM31" si="43">IF(AJ30="","",IF(BI27="",AJ30,MAX(BI27,AJ30)))</f>
        <v>49660</v>
      </c>
      <c r="BJ30" s="17">
        <f t="shared" si="43"/>
        <v>49220</v>
      </c>
      <c r="BK30" s="17">
        <f t="shared" si="43"/>
        <v>49208</v>
      </c>
      <c r="BL30" s="17">
        <f t="shared" si="43"/>
        <v>49660</v>
      </c>
      <c r="BM30" s="17">
        <f t="shared" si="43"/>
        <v>49440</v>
      </c>
      <c r="BN30" s="17">
        <f t="shared" si="25"/>
        <v>0</v>
      </c>
      <c r="BO30" s="17">
        <f t="shared" si="26"/>
        <v>0</v>
      </c>
      <c r="BP30" s="17">
        <f t="shared" si="27"/>
        <v>248</v>
      </c>
      <c r="BQ30" s="17">
        <f t="shared" si="28"/>
        <v>0</v>
      </c>
      <c r="BR30" s="17">
        <f t="shared" si="29"/>
        <v>0</v>
      </c>
    </row>
    <row r="31" spans="1:70" x14ac:dyDescent="0.25">
      <c r="A31">
        <f t="shared" si="0"/>
        <v>30</v>
      </c>
      <c r="B31" s="9">
        <v>46150</v>
      </c>
      <c r="C31" s="32">
        <v>0.71875</v>
      </c>
      <c r="D31" s="11" t="str">
        <f t="shared" si="35"/>
        <v>Vi</v>
      </c>
      <c r="E31" s="11" t="str">
        <f t="shared" si="2"/>
        <v>D</v>
      </c>
      <c r="F31" s="12" t="s">
        <v>12</v>
      </c>
      <c r="G31" s="12" t="s">
        <v>14</v>
      </c>
      <c r="H31" s="12" t="s">
        <v>23</v>
      </c>
      <c r="I31" s="12" t="s">
        <v>16</v>
      </c>
      <c r="J31" s="13">
        <v>0.15</v>
      </c>
      <c r="K31" s="13">
        <v>7.0000000000000007E-2</v>
      </c>
      <c r="L31" s="13">
        <v>0.12</v>
      </c>
      <c r="M31" s="13">
        <v>0.15</v>
      </c>
      <c r="N31" s="12" t="s">
        <v>32</v>
      </c>
      <c r="O31" s="12"/>
      <c r="P31" s="14">
        <f t="shared" si="30"/>
        <v>0.46666666666666673</v>
      </c>
      <c r="Q31" s="14">
        <f t="shared" si="31"/>
        <v>0.8</v>
      </c>
      <c r="R31" s="14">
        <f t="shared" si="32"/>
        <v>-1</v>
      </c>
      <c r="S31" s="14">
        <f t="shared" si="33"/>
        <v>0.63333333333333341</v>
      </c>
      <c r="T31" s="14">
        <f t="shared" si="34"/>
        <v>0.63333333333333341</v>
      </c>
      <c r="U31" s="15">
        <f>IF(P31="","",P31*Config!$B$6)</f>
        <v>46.666666666666671</v>
      </c>
      <c r="V31" s="15">
        <f>IF(Q31="","",Q31*Config!$B$6)</f>
        <v>80</v>
      </c>
      <c r="W31" s="15">
        <f>IF(R31="","",R31*Config!$B$6)</f>
        <v>-100</v>
      </c>
      <c r="X31" s="15">
        <f>IF(S31="","",S31*Config!$B$6)</f>
        <v>63.333333333333343</v>
      </c>
      <c r="Y31" s="15">
        <f>IF(T31="","",T31*Config!$B$6)</f>
        <v>63.333333333333343</v>
      </c>
      <c r="Z31" s="15">
        <f>IF(U31="","",Config!$B$4 + SUM($U$2:U31))</f>
        <v>10050.567308508485</v>
      </c>
      <c r="AA31" s="15">
        <f>IF(V31="","",Config!$B$4 + SUM($V$2:V31))</f>
        <v>9457.8498217468805</v>
      </c>
      <c r="AB31" s="15">
        <f>IF(W31="","",Config!$B$4 + SUM($W$2:W31))</f>
        <v>8800</v>
      </c>
      <c r="AC31" s="15">
        <f>IF(X31="","",Config!$B$4 + SUM($X$2:X31))</f>
        <v>10104.208565127683</v>
      </c>
      <c r="AD31" s="15">
        <f>IF(Y31="","",Config!$B$4 + SUM($Y$2:Y31))</f>
        <v>9754.208565127683</v>
      </c>
      <c r="AE31" s="15">
        <f>IF(P31="","",P31*J31/100*Config!$B$11)</f>
        <v>28.000000000000004</v>
      </c>
      <c r="AF31" s="15">
        <f>IF(Q31="","",Q31*J31/100*Config!$B$11)</f>
        <v>47.999999999999993</v>
      </c>
      <c r="AG31" s="15">
        <f>IF(R31="","",R31*J31/100*Config!$B$11)</f>
        <v>-60</v>
      </c>
      <c r="AH31" s="15">
        <f>IF(S31="","",S31*J31/100*Config!$B$11)</f>
        <v>38.000000000000007</v>
      </c>
      <c r="AI31" s="15">
        <f>IF(T31="","",T31*J31/100*Config!$B$11)</f>
        <v>38.000000000000007</v>
      </c>
      <c r="AJ31" s="15">
        <f>IF(AE31="","",Config!$B$9 + SUM($AE$2:AE31))</f>
        <v>49688</v>
      </c>
      <c r="AK31" s="15">
        <f>IF(AF31="","",Config!$B$9 + SUM($AF$2:AF31))</f>
        <v>49268</v>
      </c>
      <c r="AL31" s="15">
        <f>IF(AG31="","",Config!$B$9 + SUM($AG$2:AG31))</f>
        <v>48900</v>
      </c>
      <c r="AM31" s="15">
        <f>IF(AH31="","",Config!$B$9 + SUM($AH$2:AH31))</f>
        <v>49698</v>
      </c>
      <c r="AN31" s="15">
        <f>IF(AI31="","",Config!$B$9 + SUM($AI$2:AI31))</f>
        <v>49478</v>
      </c>
      <c r="AO31" s="16">
        <f t="shared" si="5"/>
        <v>1</v>
      </c>
      <c r="AP31" s="16">
        <f t="shared" si="6"/>
        <v>1</v>
      </c>
      <c r="AQ31" s="16">
        <f t="shared" si="7"/>
        <v>0</v>
      </c>
      <c r="AR31" s="16">
        <f t="shared" si="8"/>
        <v>1</v>
      </c>
      <c r="AS31" s="16">
        <f t="shared" si="9"/>
        <v>1</v>
      </c>
      <c r="AT31" s="17">
        <f t="shared" si="42"/>
        <v>10071.12286406404</v>
      </c>
      <c r="AU31" s="17">
        <f t="shared" si="42"/>
        <v>9514.5164884135465</v>
      </c>
      <c r="AV31" s="17">
        <f t="shared" si="42"/>
        <v>9500</v>
      </c>
      <c r="AW31" s="17">
        <f t="shared" si="42"/>
        <v>10104.208565127683</v>
      </c>
      <c r="AX31" s="17">
        <f t="shared" si="42"/>
        <v>9790.0418984610169</v>
      </c>
      <c r="AY31" s="17">
        <f t="shared" si="15"/>
        <v>20.555555555554747</v>
      </c>
      <c r="AZ31" s="17">
        <f t="shared" si="16"/>
        <v>56.66666666666606</v>
      </c>
      <c r="BA31" s="17">
        <f t="shared" si="17"/>
        <v>700</v>
      </c>
      <c r="BB31" s="17">
        <f t="shared" si="18"/>
        <v>0</v>
      </c>
      <c r="BC31" s="17">
        <f t="shared" si="19"/>
        <v>35.83333333333394</v>
      </c>
      <c r="BD31" s="17">
        <f>IF(OR(AE31="",B31=""),"",SUMIFS($AE$2:AE31,$B$2:B31,B31))</f>
        <v>8.0000000000000142</v>
      </c>
      <c r="BE31" s="17">
        <f>IF(OR(AF31="",B31=""),"",SUMIFS($AF$2:AF31,$B$2:B31,B31))</f>
        <v>47.999999999999993</v>
      </c>
      <c r="BF31" s="17">
        <f>IF(OR(AG31="",B31=""),"",SUMIFS($AG$2:AG31,$B$2:B31,B31))</f>
        <v>-168</v>
      </c>
      <c r="BG31" s="17">
        <f>IF(OR(AH31="",B31=""),"",SUMIFS($AH$2:AH31,$B$2:B31,B31))</f>
        <v>28.000000000000021</v>
      </c>
      <c r="BH31" s="17">
        <f>IF(OR(AI31="",B31=""),"",SUMIFS($AI$2:AI31,$B$2:B31,B31))</f>
        <v>28.000000000000021</v>
      </c>
      <c r="BI31" s="17">
        <f t="shared" si="43"/>
        <v>49688</v>
      </c>
      <c r="BJ31" s="17">
        <f t="shared" si="43"/>
        <v>49268</v>
      </c>
      <c r="BK31" s="17">
        <f t="shared" si="43"/>
        <v>49208</v>
      </c>
      <c r="BL31" s="17">
        <f t="shared" si="43"/>
        <v>49698</v>
      </c>
      <c r="BM31" s="17">
        <f t="shared" si="43"/>
        <v>49478</v>
      </c>
      <c r="BN31" s="17">
        <f t="shared" si="25"/>
        <v>0</v>
      </c>
      <c r="BO31" s="17">
        <f t="shared" si="26"/>
        <v>0</v>
      </c>
      <c r="BP31" s="17">
        <f t="shared" si="27"/>
        <v>308</v>
      </c>
      <c r="BQ31" s="17">
        <f t="shared" si="28"/>
        <v>0</v>
      </c>
      <c r="BR31" s="17">
        <f t="shared" si="29"/>
        <v>0</v>
      </c>
    </row>
    <row r="32" spans="1:70" x14ac:dyDescent="0.25">
      <c r="A32">
        <f t="shared" si="0"/>
        <v>31</v>
      </c>
      <c r="B32" s="9">
        <v>46149</v>
      </c>
      <c r="C32" s="32">
        <v>0.9291666666666667</v>
      </c>
      <c r="D32" s="11" t="str">
        <f t="shared" si="35"/>
        <v>Jo</v>
      </c>
      <c r="E32" s="11" t="str">
        <f t="shared" si="2"/>
        <v>B</v>
      </c>
      <c r="F32" s="12" t="s">
        <v>12</v>
      </c>
      <c r="G32" s="12" t="s">
        <v>14</v>
      </c>
      <c r="H32" s="12" t="s">
        <v>23</v>
      </c>
      <c r="I32" s="12" t="s">
        <v>24</v>
      </c>
      <c r="J32" s="13">
        <v>0.14000000000000001</v>
      </c>
      <c r="K32" s="13">
        <v>7.0000000000000007E-2</v>
      </c>
      <c r="L32" s="13">
        <v>0.11</v>
      </c>
      <c r="M32" s="13">
        <v>0.14000000000000001</v>
      </c>
      <c r="N32" s="12" t="s">
        <v>17</v>
      </c>
      <c r="O32" s="12"/>
      <c r="P32" s="14">
        <f t="shared" si="30"/>
        <v>-1</v>
      </c>
      <c r="Q32" s="14">
        <f t="shared" si="31"/>
        <v>-1</v>
      </c>
      <c r="R32" s="14">
        <f t="shared" si="32"/>
        <v>-1</v>
      </c>
      <c r="S32" s="14">
        <f t="shared" si="33"/>
        <v>-1</v>
      </c>
      <c r="T32" s="14">
        <f t="shared" si="34"/>
        <v>-1</v>
      </c>
      <c r="U32" s="15">
        <f>IF(P32="","",P32*Config!$B$6)</f>
        <v>-100</v>
      </c>
      <c r="V32" s="15">
        <f>IF(Q32="","",Q32*Config!$B$6)</f>
        <v>-100</v>
      </c>
      <c r="W32" s="15">
        <f>IF(R32="","",R32*Config!$B$6)</f>
        <v>-100</v>
      </c>
      <c r="X32" s="15">
        <f>IF(S32="","",S32*Config!$B$6)</f>
        <v>-100</v>
      </c>
      <c r="Y32" s="15">
        <f>IF(T32="","",T32*Config!$B$6)</f>
        <v>-100</v>
      </c>
      <c r="Z32" s="15">
        <f>IF(U32="","",Config!$B$4 + SUM($U$2:U32))</f>
        <v>9950.5673085084854</v>
      </c>
      <c r="AA32" s="15">
        <f>IF(V32="","",Config!$B$4 + SUM($V$2:V32))</f>
        <v>9357.8498217468805</v>
      </c>
      <c r="AB32" s="15">
        <f>IF(W32="","",Config!$B$4 + SUM($W$2:W32))</f>
        <v>8700</v>
      </c>
      <c r="AC32" s="15">
        <f>IF(X32="","",Config!$B$4 + SUM($X$2:X32))</f>
        <v>10004.208565127683</v>
      </c>
      <c r="AD32" s="15">
        <f>IF(Y32="","",Config!$B$4 + SUM($Y$2:Y32))</f>
        <v>9654.208565127683</v>
      </c>
      <c r="AE32" s="15">
        <f>IF(P32="","",P32*J32/100*Config!$B$11)</f>
        <v>-56.000000000000007</v>
      </c>
      <c r="AF32" s="15">
        <f>IF(Q32="","",Q32*J32/100*Config!$B$11)</f>
        <v>-56.000000000000007</v>
      </c>
      <c r="AG32" s="15">
        <f>IF(R32="","",R32*J32/100*Config!$B$11)</f>
        <v>-56.000000000000007</v>
      </c>
      <c r="AH32" s="15">
        <f>IF(S32="","",S32*J32/100*Config!$B$11)</f>
        <v>-56.000000000000007</v>
      </c>
      <c r="AI32" s="15">
        <f>IF(T32="","",T32*J32/100*Config!$B$11)</f>
        <v>-56.000000000000007</v>
      </c>
      <c r="AJ32" s="15">
        <f>IF(AE32="","",Config!$B$9 + SUM($AE$2:AE32))</f>
        <v>49632</v>
      </c>
      <c r="AK32" s="15">
        <f>IF(AF32="","",Config!$B$9 + SUM($AF$2:AF32))</f>
        <v>49212</v>
      </c>
      <c r="AL32" s="15">
        <f>IF(AG32="","",Config!$B$9 + SUM($AG$2:AG32))</f>
        <v>48844</v>
      </c>
      <c r="AM32" s="15">
        <f>IF(AH32="","",Config!$B$9 + SUM($AH$2:AH32))</f>
        <v>49642</v>
      </c>
      <c r="AN32" s="15">
        <f>IF(AI32="","",Config!$B$9 + SUM($AI$2:AI32))</f>
        <v>49422</v>
      </c>
      <c r="AO32" s="16">
        <f t="shared" si="5"/>
        <v>0</v>
      </c>
      <c r="AP32" s="16">
        <f t="shared" si="6"/>
        <v>0</v>
      </c>
      <c r="AQ32" s="16">
        <f t="shared" si="7"/>
        <v>0</v>
      </c>
      <c r="AR32" s="16">
        <f t="shared" si="8"/>
        <v>0</v>
      </c>
      <c r="AS32" s="16">
        <f t="shared" si="9"/>
        <v>0</v>
      </c>
      <c r="AT32" s="17">
        <f>IF(Z32="","",IF(AT31="",Z32,MAX(AT31,Z32)))</f>
        <v>10071.12286406404</v>
      </c>
      <c r="AU32" s="17">
        <f>IF(AA32="","",IF(AU31="",AA32,MAX(AU31,AA32)))</f>
        <v>9514.5164884135465</v>
      </c>
      <c r="AV32" s="17">
        <f>IF(AB32="","",IF(AV31="",AB32,MAX(AV31,AB32)))</f>
        <v>9500</v>
      </c>
      <c r="AW32" s="17">
        <f>IF(AC32="","",IF(AW31="",AC32,MAX(AW31,AC32)))</f>
        <v>10104.208565127683</v>
      </c>
      <c r="AX32" s="17">
        <f>IF(AD32="","",IF(AX31="",AD32,MAX(AX31,AD32)))</f>
        <v>9790.0418984610169</v>
      </c>
      <c r="AY32" s="17">
        <f t="shared" si="15"/>
        <v>120.55555555555475</v>
      </c>
      <c r="AZ32" s="17">
        <f t="shared" si="16"/>
        <v>156.66666666666606</v>
      </c>
      <c r="BA32" s="17">
        <f t="shared" si="17"/>
        <v>800</v>
      </c>
      <c r="BB32" s="17">
        <f t="shared" si="18"/>
        <v>100</v>
      </c>
      <c r="BC32" s="17">
        <f t="shared" si="19"/>
        <v>135.83333333333394</v>
      </c>
      <c r="BD32" s="17">
        <f>IF(OR(AE32="",B32=""),"",SUMIFS($AE$2:AE32,$B$2:B32,B32))</f>
        <v>-56.000000000000007</v>
      </c>
      <c r="BE32" s="17">
        <f>IF(OR(AF32="",B32=""),"",SUMIFS($AF$2:AF32,$B$2:B32,B32))</f>
        <v>-56.000000000000007</v>
      </c>
      <c r="BF32" s="17">
        <f>IF(OR(AG32="",B32=""),"",SUMIFS($AG$2:AG32,$B$2:B32,B32))</f>
        <v>-56.000000000000007</v>
      </c>
      <c r="BG32" s="17">
        <f>IF(OR(AH32="",B32=""),"",SUMIFS($AH$2:AH32,$B$2:B32,B32))</f>
        <v>-56.000000000000007</v>
      </c>
      <c r="BH32" s="17">
        <f>IF(OR(AI32="",B32=""),"",SUMIFS($AI$2:AI32,$B$2:B32,B32))</f>
        <v>-56.000000000000007</v>
      </c>
      <c r="BI32" s="17">
        <f>IF(AJ32="","",IF(BI31="",AJ32,MAX(BI31,AJ32)))</f>
        <v>49688</v>
      </c>
      <c r="BJ32" s="17">
        <f>IF(AK32="","",IF(BJ31="",AK32,MAX(BJ31,AK32)))</f>
        <v>49268</v>
      </c>
      <c r="BK32" s="17">
        <f>IF(AL32="","",IF(BK31="",AL32,MAX(BK31,AL32)))</f>
        <v>49208</v>
      </c>
      <c r="BL32" s="17">
        <f>IF(AM32="","",IF(BL31="",AM32,MAX(BL31,AM32)))</f>
        <v>49698</v>
      </c>
      <c r="BM32" s="17">
        <f>IF(AN32="","",IF(BM31="",AN32,MAX(BM31,AN32)))</f>
        <v>49478</v>
      </c>
      <c r="BN32" s="17">
        <f t="shared" si="25"/>
        <v>56</v>
      </c>
      <c r="BO32" s="17">
        <f t="shared" si="26"/>
        <v>56</v>
      </c>
      <c r="BP32" s="17">
        <f t="shared" si="27"/>
        <v>364</v>
      </c>
      <c r="BQ32" s="17">
        <f t="shared" si="28"/>
        <v>56</v>
      </c>
      <c r="BR32" s="17">
        <f t="shared" si="29"/>
        <v>56</v>
      </c>
    </row>
    <row r="33" spans="1:70" x14ac:dyDescent="0.25">
      <c r="A33">
        <f t="shared" si="0"/>
        <v>32</v>
      </c>
      <c r="B33" s="9">
        <v>46149</v>
      </c>
      <c r="C33" s="32">
        <v>0.81874999999999998</v>
      </c>
      <c r="D33" s="11" t="str">
        <f t="shared" si="35"/>
        <v>Jo</v>
      </c>
      <c r="E33" s="11" t="str">
        <f t="shared" si="2"/>
        <v>Other</v>
      </c>
      <c r="F33" s="12" t="s">
        <v>12</v>
      </c>
      <c r="G33" s="12" t="s">
        <v>14</v>
      </c>
      <c r="H33" s="12" t="s">
        <v>23</v>
      </c>
      <c r="I33" s="12" t="s">
        <v>24</v>
      </c>
      <c r="J33" s="13">
        <v>0.14000000000000001</v>
      </c>
      <c r="K33" s="13">
        <v>0.06</v>
      </c>
      <c r="L33" s="13">
        <v>0.11</v>
      </c>
      <c r="M33" s="13">
        <v>0.14000000000000001</v>
      </c>
      <c r="N33" s="12" t="s">
        <v>36</v>
      </c>
      <c r="O33" s="12"/>
      <c r="P33" s="14">
        <f t="shared" si="30"/>
        <v>0.42857142857142849</v>
      </c>
      <c r="Q33" s="14">
        <f t="shared" si="31"/>
        <v>0.7857142857142857</v>
      </c>
      <c r="R33" s="14">
        <f t="shared" si="32"/>
        <v>1</v>
      </c>
      <c r="S33" s="14">
        <f t="shared" si="33"/>
        <v>0.60714285714285698</v>
      </c>
      <c r="T33" s="14">
        <f t="shared" si="34"/>
        <v>0.60714285714285698</v>
      </c>
      <c r="U33" s="15">
        <f>IF(P33="","",P33*Config!$B$6)</f>
        <v>42.857142857142847</v>
      </c>
      <c r="V33" s="15">
        <f>IF(Q33="","",Q33*Config!$B$6)</f>
        <v>78.571428571428569</v>
      </c>
      <c r="W33" s="15">
        <f>IF(R33="","",R33*Config!$B$6)</f>
        <v>100</v>
      </c>
      <c r="X33" s="15">
        <f>IF(S33="","",S33*Config!$B$6)</f>
        <v>60.714285714285701</v>
      </c>
      <c r="Y33" s="15">
        <f>IF(T33="","",T33*Config!$B$6)</f>
        <v>60.714285714285701</v>
      </c>
      <c r="Z33" s="15">
        <f>IF(U33="","",Config!$B$4 + SUM($U$2:U33))</f>
        <v>9993.4244513656286</v>
      </c>
      <c r="AA33" s="15">
        <f>IF(V33="","",Config!$B$4 + SUM($V$2:V33))</f>
        <v>9436.4212503183098</v>
      </c>
      <c r="AB33" s="15">
        <f>IF(W33="","",Config!$B$4 + SUM($W$2:W33))</f>
        <v>8800</v>
      </c>
      <c r="AC33" s="15">
        <f>IF(X33="","",Config!$B$4 + SUM($X$2:X33))</f>
        <v>10064.922850841969</v>
      </c>
      <c r="AD33" s="15">
        <f>IF(Y33="","",Config!$B$4 + SUM($Y$2:Y33))</f>
        <v>9714.9228508419692</v>
      </c>
      <c r="AE33" s="15">
        <f>IF(P33="","",P33*J33/100*Config!$B$11)</f>
        <v>23.999999999999996</v>
      </c>
      <c r="AF33" s="15">
        <f>IF(Q33="","",Q33*J33/100*Config!$B$11)</f>
        <v>44</v>
      </c>
      <c r="AG33" s="15">
        <f>IF(R33="","",R33*J33/100*Config!$B$11)</f>
        <v>56.000000000000007</v>
      </c>
      <c r="AH33" s="15">
        <f>IF(S33="","",S33*J33/100*Config!$B$11)</f>
        <v>34</v>
      </c>
      <c r="AI33" s="15">
        <f>IF(T33="","",T33*J33/100*Config!$B$11)</f>
        <v>34</v>
      </c>
      <c r="AJ33" s="15">
        <f>IF(AE33="","",Config!$B$9 + SUM($AE$2:AE33))</f>
        <v>49656</v>
      </c>
      <c r="AK33" s="15">
        <f>IF(AF33="","",Config!$B$9 + SUM($AF$2:AF33))</f>
        <v>49256</v>
      </c>
      <c r="AL33" s="15">
        <f>IF(AG33="","",Config!$B$9 + SUM($AG$2:AG33))</f>
        <v>48900</v>
      </c>
      <c r="AM33" s="15">
        <f>IF(AH33="","",Config!$B$9 + SUM($AH$2:AH33))</f>
        <v>49676</v>
      </c>
      <c r="AN33" s="15">
        <f>IF(AI33="","",Config!$B$9 + SUM($AI$2:AI33))</f>
        <v>49456</v>
      </c>
      <c r="AO33" s="16">
        <f t="shared" si="5"/>
        <v>1</v>
      </c>
      <c r="AP33" s="16">
        <f t="shared" si="6"/>
        <v>1</v>
      </c>
      <c r="AQ33" s="16">
        <f t="shared" si="7"/>
        <v>1</v>
      </c>
      <c r="AR33" s="16">
        <f t="shared" si="8"/>
        <v>1</v>
      </c>
      <c r="AS33" s="16">
        <f t="shared" si="9"/>
        <v>1</v>
      </c>
      <c r="AT33" s="17">
        <f t="shared" ref="AT33:AX34" si="44">IF(Z33="","",IF(AT31="",Z33,MAX(AT31,Z33)))</f>
        <v>10071.12286406404</v>
      </c>
      <c r="AU33" s="17">
        <f t="shared" si="44"/>
        <v>9514.5164884135465</v>
      </c>
      <c r="AV33" s="17">
        <f t="shared" si="44"/>
        <v>9500</v>
      </c>
      <c r="AW33" s="17">
        <f t="shared" si="44"/>
        <v>10104.208565127683</v>
      </c>
      <c r="AX33" s="17">
        <f t="shared" si="44"/>
        <v>9790.0418984610169</v>
      </c>
      <c r="AY33" s="17">
        <f t="shared" si="15"/>
        <v>77.69841269841163</v>
      </c>
      <c r="AZ33" s="17">
        <f t="shared" si="16"/>
        <v>78.095238095236709</v>
      </c>
      <c r="BA33" s="17">
        <f t="shared" si="17"/>
        <v>700</v>
      </c>
      <c r="BB33" s="17">
        <f t="shared" si="18"/>
        <v>39.285714285713766</v>
      </c>
      <c r="BC33" s="17">
        <f t="shared" si="19"/>
        <v>75.119047619047706</v>
      </c>
      <c r="BD33" s="17">
        <f>IF(OR(AE33="",B33=""),"",SUMIFS($AE$2:AE33,$B$2:B33,B33))</f>
        <v>-32.000000000000014</v>
      </c>
      <c r="BE33" s="17">
        <f>IF(OR(AF33="",B33=""),"",SUMIFS($AF$2:AF33,$B$2:B33,B33))</f>
        <v>-12.000000000000007</v>
      </c>
      <c r="BF33" s="17">
        <f>IF(OR(AG33="",B33=""),"",SUMIFS($AG$2:AG33,$B$2:B33,B33))</f>
        <v>0</v>
      </c>
      <c r="BG33" s="17">
        <f>IF(OR(AH33="",B33=""),"",SUMIFS($AH$2:AH33,$B$2:B33,B33))</f>
        <v>-22.000000000000007</v>
      </c>
      <c r="BH33" s="17">
        <f>IF(OR(AI33="",B33=""),"",SUMIFS($AI$2:AI33,$B$2:B33,B33))</f>
        <v>-22.000000000000007</v>
      </c>
      <c r="BI33" s="17">
        <f t="shared" ref="BI33:BM34" si="45">IF(AJ33="","",IF(BI31="",AJ33,MAX(BI31,AJ33)))</f>
        <v>49688</v>
      </c>
      <c r="BJ33" s="17">
        <f t="shared" si="45"/>
        <v>49268</v>
      </c>
      <c r="BK33" s="17">
        <f t="shared" si="45"/>
        <v>49208</v>
      </c>
      <c r="BL33" s="17">
        <f t="shared" si="45"/>
        <v>49698</v>
      </c>
      <c r="BM33" s="17">
        <f t="shared" si="45"/>
        <v>49478</v>
      </c>
      <c r="BN33" s="17">
        <f t="shared" si="25"/>
        <v>32</v>
      </c>
      <c r="BO33" s="17">
        <f t="shared" si="26"/>
        <v>12</v>
      </c>
      <c r="BP33" s="17">
        <f t="shared" si="27"/>
        <v>308</v>
      </c>
      <c r="BQ33" s="17">
        <f t="shared" si="28"/>
        <v>22</v>
      </c>
      <c r="BR33" s="17">
        <f t="shared" si="29"/>
        <v>22</v>
      </c>
    </row>
    <row r="34" spans="1:70" x14ac:dyDescent="0.25">
      <c r="A34">
        <f t="shared" si="0"/>
        <v>33</v>
      </c>
      <c r="B34" s="9">
        <v>46149</v>
      </c>
      <c r="C34" s="32">
        <v>0.78749999999999998</v>
      </c>
      <c r="D34" s="11" t="str">
        <f t="shared" si="35"/>
        <v>Jo</v>
      </c>
      <c r="E34" s="11" t="str">
        <f t="shared" si="2"/>
        <v>A3</v>
      </c>
      <c r="F34" s="12" t="s">
        <v>12</v>
      </c>
      <c r="G34" s="12" t="s">
        <v>14</v>
      </c>
      <c r="H34" s="12" t="s">
        <v>23</v>
      </c>
      <c r="I34" s="12" t="s">
        <v>16</v>
      </c>
      <c r="J34" s="13">
        <v>0.1</v>
      </c>
      <c r="K34" s="13">
        <v>0.04</v>
      </c>
      <c r="L34" s="13">
        <v>7.0000000000000007E-2</v>
      </c>
      <c r="M34" s="13">
        <v>0.1</v>
      </c>
      <c r="N34" s="12" t="s">
        <v>17</v>
      </c>
      <c r="O34" s="12"/>
      <c r="P34" s="14">
        <f t="shared" si="30"/>
        <v>-1</v>
      </c>
      <c r="Q34" s="14">
        <f t="shared" si="31"/>
        <v>-1</v>
      </c>
      <c r="R34" s="14">
        <f t="shared" si="32"/>
        <v>-1</v>
      </c>
      <c r="S34" s="14">
        <f t="shared" si="33"/>
        <v>-1</v>
      </c>
      <c r="T34" s="14">
        <f t="shared" si="34"/>
        <v>-1</v>
      </c>
      <c r="U34" s="15">
        <f>IF(P34="","",P34*Config!$B$6)</f>
        <v>-100</v>
      </c>
      <c r="V34" s="15">
        <f>IF(Q34="","",Q34*Config!$B$6)</f>
        <v>-100</v>
      </c>
      <c r="W34" s="15">
        <f>IF(R34="","",R34*Config!$B$6)</f>
        <v>-100</v>
      </c>
      <c r="X34" s="15">
        <f>IF(S34="","",S34*Config!$B$6)</f>
        <v>-100</v>
      </c>
      <c r="Y34" s="15">
        <f>IF(T34="","",T34*Config!$B$6)</f>
        <v>-100</v>
      </c>
      <c r="Z34" s="15">
        <f>IF(U34="","",Config!$B$4 + SUM($U$2:U34))</f>
        <v>9893.4244513656286</v>
      </c>
      <c r="AA34" s="15">
        <f>IF(V34="","",Config!$B$4 + SUM($V$2:V34))</f>
        <v>9336.4212503183098</v>
      </c>
      <c r="AB34" s="15">
        <f>IF(W34="","",Config!$B$4 + SUM($W$2:W34))</f>
        <v>8700</v>
      </c>
      <c r="AC34" s="15">
        <f>IF(X34="","",Config!$B$4 + SUM($X$2:X34))</f>
        <v>9964.9228508419692</v>
      </c>
      <c r="AD34" s="15">
        <f>IF(Y34="","",Config!$B$4 + SUM($Y$2:Y34))</f>
        <v>9614.9228508419692</v>
      </c>
      <c r="AE34" s="15">
        <f>IF(P34="","",P34*J34/100*Config!$B$11)</f>
        <v>-40</v>
      </c>
      <c r="AF34" s="15">
        <f>IF(Q34="","",Q34*J34/100*Config!$B$11)</f>
        <v>-40</v>
      </c>
      <c r="AG34" s="15">
        <f>IF(R34="","",R34*J34/100*Config!$B$11)</f>
        <v>-40</v>
      </c>
      <c r="AH34" s="15">
        <f>IF(S34="","",S34*J34/100*Config!$B$11)</f>
        <v>-40</v>
      </c>
      <c r="AI34" s="15">
        <f>IF(T34="","",T34*J34/100*Config!$B$11)</f>
        <v>-40</v>
      </c>
      <c r="AJ34" s="15">
        <f>IF(AE34="","",Config!$B$9 + SUM($AE$2:AE34))</f>
        <v>49616</v>
      </c>
      <c r="AK34" s="15">
        <f>IF(AF34="","",Config!$B$9 + SUM($AF$2:AF34))</f>
        <v>49216</v>
      </c>
      <c r="AL34" s="15">
        <f>IF(AG34="","",Config!$B$9 + SUM($AG$2:AG34))</f>
        <v>48860</v>
      </c>
      <c r="AM34" s="15">
        <f>IF(AH34="","",Config!$B$9 + SUM($AH$2:AH34))</f>
        <v>49636</v>
      </c>
      <c r="AN34" s="15">
        <f>IF(AI34="","",Config!$B$9 + SUM($AI$2:AI34))</f>
        <v>49416</v>
      </c>
      <c r="AO34" s="16">
        <f t="shared" si="5"/>
        <v>0</v>
      </c>
      <c r="AP34" s="16">
        <f t="shared" si="6"/>
        <v>0</v>
      </c>
      <c r="AQ34" s="16">
        <f t="shared" si="7"/>
        <v>0</v>
      </c>
      <c r="AR34" s="16">
        <f t="shared" si="8"/>
        <v>0</v>
      </c>
      <c r="AS34" s="16">
        <f t="shared" si="9"/>
        <v>0</v>
      </c>
      <c r="AT34" s="17">
        <f t="shared" si="44"/>
        <v>10071.12286406404</v>
      </c>
      <c r="AU34" s="17">
        <f t="shared" si="44"/>
        <v>9514.5164884135465</v>
      </c>
      <c r="AV34" s="17">
        <f t="shared" si="44"/>
        <v>9500</v>
      </c>
      <c r="AW34" s="17">
        <f t="shared" si="44"/>
        <v>10104.208565127683</v>
      </c>
      <c r="AX34" s="17">
        <f t="shared" si="44"/>
        <v>9790.0418984610169</v>
      </c>
      <c r="AY34" s="17">
        <f t="shared" si="15"/>
        <v>177.69841269841163</v>
      </c>
      <c r="AZ34" s="17">
        <f t="shared" si="16"/>
        <v>178.09523809523671</v>
      </c>
      <c r="BA34" s="17">
        <f t="shared" si="17"/>
        <v>800</v>
      </c>
      <c r="BB34" s="17">
        <f t="shared" si="18"/>
        <v>139.28571428571377</v>
      </c>
      <c r="BC34" s="17">
        <f t="shared" si="19"/>
        <v>175.11904761904771</v>
      </c>
      <c r="BD34" s="17">
        <f>IF(OR(AE34="",B34=""),"",SUMIFS($AE$2:AE34,$B$2:B34,B34))</f>
        <v>-72.000000000000014</v>
      </c>
      <c r="BE34" s="17">
        <f>IF(OR(AF34="",B34=""),"",SUMIFS($AF$2:AF34,$B$2:B34,B34))</f>
        <v>-52.000000000000007</v>
      </c>
      <c r="BF34" s="17">
        <f>IF(OR(AG34="",B34=""),"",SUMIFS($AG$2:AG34,$B$2:B34,B34))</f>
        <v>-40</v>
      </c>
      <c r="BG34" s="17">
        <f>IF(OR(AH34="",B34=""),"",SUMIFS($AH$2:AH34,$B$2:B34,B34))</f>
        <v>-62.000000000000007</v>
      </c>
      <c r="BH34" s="17">
        <f>IF(OR(AI34="",B34=""),"",SUMIFS($AI$2:AI34,$B$2:B34,B34))</f>
        <v>-62.000000000000007</v>
      </c>
      <c r="BI34" s="17">
        <f t="shared" si="45"/>
        <v>49688</v>
      </c>
      <c r="BJ34" s="17">
        <f t="shared" si="45"/>
        <v>49268</v>
      </c>
      <c r="BK34" s="17">
        <f t="shared" si="45"/>
        <v>49208</v>
      </c>
      <c r="BL34" s="17">
        <f t="shared" si="45"/>
        <v>49698</v>
      </c>
      <c r="BM34" s="17">
        <f t="shared" si="45"/>
        <v>49478</v>
      </c>
      <c r="BN34" s="17">
        <f t="shared" si="25"/>
        <v>72</v>
      </c>
      <c r="BO34" s="17">
        <f t="shared" si="26"/>
        <v>52</v>
      </c>
      <c r="BP34" s="17">
        <f t="shared" si="27"/>
        <v>348</v>
      </c>
      <c r="BQ34" s="17">
        <f t="shared" si="28"/>
        <v>62</v>
      </c>
      <c r="BR34" s="17">
        <f t="shared" si="29"/>
        <v>62</v>
      </c>
    </row>
    <row r="35" spans="1:70" x14ac:dyDescent="0.25">
      <c r="A35">
        <f t="shared" si="0"/>
        <v>34</v>
      </c>
      <c r="B35" s="9">
        <v>46149</v>
      </c>
      <c r="C35" s="32">
        <v>0.70208333333333339</v>
      </c>
      <c r="D35" s="11" t="str">
        <f t="shared" si="35"/>
        <v>Jo</v>
      </c>
      <c r="E35" s="11" t="str">
        <f t="shared" si="2"/>
        <v>A1</v>
      </c>
      <c r="F35" s="12" t="s">
        <v>12</v>
      </c>
      <c r="G35" s="12" t="s">
        <v>14</v>
      </c>
      <c r="H35" s="12" t="s">
        <v>23</v>
      </c>
      <c r="I35" s="12" t="s">
        <v>24</v>
      </c>
      <c r="J35" s="13">
        <v>0.28000000000000003</v>
      </c>
      <c r="K35" s="13">
        <v>0.15</v>
      </c>
      <c r="L35" s="13">
        <v>0.25</v>
      </c>
      <c r="M35" s="13">
        <v>0.28000000000000003</v>
      </c>
      <c r="N35" s="12" t="s">
        <v>36</v>
      </c>
      <c r="O35" s="12"/>
      <c r="P35" s="14">
        <f t="shared" si="30"/>
        <v>0.5357142857142857</v>
      </c>
      <c r="Q35" s="14">
        <f t="shared" si="31"/>
        <v>0.89285714285714279</v>
      </c>
      <c r="R35" s="14">
        <f t="shared" si="32"/>
        <v>1</v>
      </c>
      <c r="S35" s="14">
        <f t="shared" si="33"/>
        <v>0.7142857142857143</v>
      </c>
      <c r="T35" s="14">
        <f t="shared" si="34"/>
        <v>0.7142857142857143</v>
      </c>
      <c r="U35" s="15">
        <f>IF(P35="","",P35*Config!$B$6)</f>
        <v>53.571428571428569</v>
      </c>
      <c r="V35" s="15">
        <f>IF(Q35="","",Q35*Config!$B$6)</f>
        <v>89.285714285714278</v>
      </c>
      <c r="W35" s="15">
        <f>IF(R35="","",R35*Config!$B$6)</f>
        <v>100</v>
      </c>
      <c r="X35" s="15">
        <f>IF(S35="","",S35*Config!$B$6)</f>
        <v>71.428571428571431</v>
      </c>
      <c r="Y35" s="15">
        <f>IF(T35="","",T35*Config!$B$6)</f>
        <v>71.428571428571431</v>
      </c>
      <c r="Z35" s="15">
        <f>IF(U35="","",Config!$B$4 + SUM($U$2:U35))</f>
        <v>9946.9958799370561</v>
      </c>
      <c r="AA35" s="15">
        <f>IF(V35="","",Config!$B$4 + SUM($V$2:V35))</f>
        <v>9425.7069646040236</v>
      </c>
      <c r="AB35" s="15">
        <f>IF(W35="","",Config!$B$4 + SUM($W$2:W35))</f>
        <v>8800</v>
      </c>
      <c r="AC35" s="15">
        <f>IF(X35="","",Config!$B$4 + SUM($X$2:X35))</f>
        <v>10036.35142227054</v>
      </c>
      <c r="AD35" s="15">
        <f>IF(Y35="","",Config!$B$4 + SUM($Y$2:Y35))</f>
        <v>9686.3514222705398</v>
      </c>
      <c r="AE35" s="15">
        <f>IF(P35="","",P35*J35/100*Config!$B$11)</f>
        <v>60.000000000000007</v>
      </c>
      <c r="AF35" s="15">
        <f>IF(Q35="","",Q35*J35/100*Config!$B$11)</f>
        <v>100</v>
      </c>
      <c r="AG35" s="15">
        <f>IF(R35="","",R35*J35/100*Config!$B$11)</f>
        <v>112.00000000000001</v>
      </c>
      <c r="AH35" s="15">
        <f>IF(S35="","",S35*J35/100*Config!$B$11)</f>
        <v>80</v>
      </c>
      <c r="AI35" s="15">
        <f>IF(T35="","",T35*J35/100*Config!$B$11)</f>
        <v>80</v>
      </c>
      <c r="AJ35" s="15">
        <f>IF(AE35="","",Config!$B$9 + SUM($AE$2:AE35))</f>
        <v>49676</v>
      </c>
      <c r="AK35" s="15">
        <f>IF(AF35="","",Config!$B$9 + SUM($AF$2:AF35))</f>
        <v>49316</v>
      </c>
      <c r="AL35" s="15">
        <f>IF(AG35="","",Config!$B$9 + SUM($AG$2:AG35))</f>
        <v>48972</v>
      </c>
      <c r="AM35" s="15">
        <f>IF(AH35="","",Config!$B$9 + SUM($AH$2:AH35))</f>
        <v>49716</v>
      </c>
      <c r="AN35" s="15">
        <f>IF(AI35="","",Config!$B$9 + SUM($AI$2:AI35))</f>
        <v>49496</v>
      </c>
      <c r="AO35" s="16">
        <f t="shared" si="5"/>
        <v>1</v>
      </c>
      <c r="AP35" s="16">
        <f t="shared" si="6"/>
        <v>1</v>
      </c>
      <c r="AQ35" s="16">
        <f t="shared" si="7"/>
        <v>1</v>
      </c>
      <c r="AR35" s="16">
        <f t="shared" si="8"/>
        <v>1</v>
      </c>
      <c r="AS35" s="16">
        <f t="shared" si="9"/>
        <v>1</v>
      </c>
      <c r="AT35" s="17">
        <f>IF(Z35="","",IF(AT32="",Z35,MAX(AT32,Z35)))</f>
        <v>10071.12286406404</v>
      </c>
      <c r="AU35" s="17">
        <f>IF(AA35="","",IF(AU32="",AA35,MAX(AU32,AA35)))</f>
        <v>9514.5164884135465</v>
      </c>
      <c r="AV35" s="17">
        <f>IF(AB35="","",IF(AV32="",AB35,MAX(AV32,AB35)))</f>
        <v>9500</v>
      </c>
      <c r="AW35" s="17">
        <f>IF(AC35="","",IF(AW32="",AC35,MAX(AW32,AC35)))</f>
        <v>10104.208565127683</v>
      </c>
      <c r="AX35" s="17">
        <f>IF(AD35="","",IF(AX32="",AD35,MAX(AX32,AD35)))</f>
        <v>9790.0418984610169</v>
      </c>
      <c r="AY35" s="17">
        <f t="shared" si="15"/>
        <v>124.1269841269841</v>
      </c>
      <c r="AZ35" s="17">
        <f t="shared" si="16"/>
        <v>88.809523809522943</v>
      </c>
      <c r="BA35" s="17">
        <f t="shared" si="17"/>
        <v>700</v>
      </c>
      <c r="BB35" s="17">
        <f t="shared" si="18"/>
        <v>67.857142857143117</v>
      </c>
      <c r="BC35" s="17">
        <f t="shared" si="19"/>
        <v>103.69047619047706</v>
      </c>
      <c r="BD35" s="17">
        <f>IF(OR(AE35="",B35=""),"",SUMIFS($AE$2:AE35,$B$2:B35,B35))</f>
        <v>-12.000000000000007</v>
      </c>
      <c r="BE35" s="17">
        <f>IF(OR(AF35="",B35=""),"",SUMIFS($AF$2:AF35,$B$2:B35,B35))</f>
        <v>47.999999999999993</v>
      </c>
      <c r="BF35" s="17">
        <f>IF(OR(AG35="",B35=""),"",SUMIFS($AG$2:AG35,$B$2:B35,B35))</f>
        <v>72.000000000000014</v>
      </c>
      <c r="BG35" s="17">
        <f>IF(OR(AH35="",B35=""),"",SUMIFS($AH$2:AH35,$B$2:B35,B35))</f>
        <v>17.999999999999993</v>
      </c>
      <c r="BH35" s="17">
        <f>IF(OR(AI35="",B35=""),"",SUMIFS($AI$2:AI35,$B$2:B35,B35))</f>
        <v>17.999999999999993</v>
      </c>
      <c r="BI35" s="17">
        <f>IF(AJ35="","",IF(BI32="",AJ35,MAX(BI32,AJ35)))</f>
        <v>49688</v>
      </c>
      <c r="BJ35" s="17">
        <f>IF(AK35="","",IF(BJ32="",AK35,MAX(BJ32,AK35)))</f>
        <v>49316</v>
      </c>
      <c r="BK35" s="17">
        <f>IF(AL35="","",IF(BK32="",AL35,MAX(BK32,AL35)))</f>
        <v>49208</v>
      </c>
      <c r="BL35" s="17">
        <f>IF(AM35="","",IF(BL32="",AM35,MAX(BL32,AM35)))</f>
        <v>49716</v>
      </c>
      <c r="BM35" s="17">
        <f>IF(AN35="","",IF(BM32="",AN35,MAX(BM32,AN35)))</f>
        <v>49496</v>
      </c>
      <c r="BN35" s="17">
        <f t="shared" si="25"/>
        <v>12</v>
      </c>
      <c r="BO35" s="17">
        <f t="shared" si="26"/>
        <v>0</v>
      </c>
      <c r="BP35" s="17">
        <f t="shared" si="27"/>
        <v>236</v>
      </c>
      <c r="BQ35" s="17">
        <f t="shared" si="28"/>
        <v>0</v>
      </c>
      <c r="BR35" s="17">
        <f t="shared" si="29"/>
        <v>0</v>
      </c>
    </row>
    <row r="36" spans="1:70" x14ac:dyDescent="0.25">
      <c r="A36">
        <f t="shared" si="0"/>
        <v>35</v>
      </c>
      <c r="B36" s="9">
        <v>46148</v>
      </c>
      <c r="C36" s="32">
        <v>0.91666666666666663</v>
      </c>
      <c r="D36" s="11" t="str">
        <f t="shared" si="35"/>
        <v>Mi</v>
      </c>
      <c r="E36" s="11" t="str">
        <f t="shared" si="2"/>
        <v>B</v>
      </c>
      <c r="F36" s="12" t="s">
        <v>12</v>
      </c>
      <c r="G36" s="12" t="s">
        <v>14</v>
      </c>
      <c r="H36" s="12" t="s">
        <v>23</v>
      </c>
      <c r="I36" s="12" t="s">
        <v>16</v>
      </c>
      <c r="J36" s="13">
        <v>0.09</v>
      </c>
      <c r="K36" s="13">
        <v>0.04</v>
      </c>
      <c r="L36" s="13">
        <v>0.06</v>
      </c>
      <c r="M36" s="13">
        <v>0.09</v>
      </c>
      <c r="N36" s="12" t="s">
        <v>36</v>
      </c>
      <c r="O36" s="12"/>
      <c r="P36" s="14">
        <f t="shared" si="30"/>
        <v>0.44444444444444448</v>
      </c>
      <c r="Q36" s="14">
        <f t="shared" si="31"/>
        <v>0.66666666666666663</v>
      </c>
      <c r="R36" s="14">
        <f t="shared" si="32"/>
        <v>1</v>
      </c>
      <c r="S36" s="14">
        <f t="shared" si="33"/>
        <v>0.55555555555555558</v>
      </c>
      <c r="T36" s="14">
        <f t="shared" si="34"/>
        <v>0.55555555555555558</v>
      </c>
      <c r="U36" s="15">
        <f>IF(P36="","",P36*Config!$B$6)</f>
        <v>44.44444444444445</v>
      </c>
      <c r="V36" s="15">
        <f>IF(Q36="","",Q36*Config!$B$6)</f>
        <v>66.666666666666657</v>
      </c>
      <c r="W36" s="15">
        <f>IF(R36="","",R36*Config!$B$6)</f>
        <v>100</v>
      </c>
      <c r="X36" s="15">
        <f>IF(S36="","",S36*Config!$B$6)</f>
        <v>55.555555555555557</v>
      </c>
      <c r="Y36" s="15">
        <f>IF(T36="","",T36*Config!$B$6)</f>
        <v>55.555555555555557</v>
      </c>
      <c r="Z36" s="15">
        <f>IF(U36="","",Config!$B$4 + SUM($U$2:U36))</f>
        <v>9991.4403243815013</v>
      </c>
      <c r="AA36" s="15">
        <f>IF(V36="","",Config!$B$4 + SUM($V$2:V36))</f>
        <v>9492.3736312706897</v>
      </c>
      <c r="AB36" s="15">
        <f>IF(W36="","",Config!$B$4 + SUM($W$2:W36))</f>
        <v>8900</v>
      </c>
      <c r="AC36" s="15">
        <f>IF(X36="","",Config!$B$4 + SUM($X$2:X36))</f>
        <v>10091.906977826096</v>
      </c>
      <c r="AD36" s="15">
        <f>IF(Y36="","",Config!$B$4 + SUM($Y$2:Y36))</f>
        <v>9741.9069778260964</v>
      </c>
      <c r="AE36" s="15">
        <f>IF(P36="","",P36*J36/100*Config!$B$11)</f>
        <v>16</v>
      </c>
      <c r="AF36" s="15">
        <f>IF(Q36="","",Q36*J36/100*Config!$B$11)</f>
        <v>23.999999999999996</v>
      </c>
      <c r="AG36" s="15">
        <f>IF(R36="","",R36*J36/100*Config!$B$11)</f>
        <v>36</v>
      </c>
      <c r="AH36" s="15">
        <f>IF(S36="","",S36*J36/100*Config!$B$11)</f>
        <v>20</v>
      </c>
      <c r="AI36" s="15">
        <f>IF(T36="","",T36*J36/100*Config!$B$11)</f>
        <v>20</v>
      </c>
      <c r="AJ36" s="15">
        <f>IF(AE36="","",Config!$B$9 + SUM($AE$2:AE36))</f>
        <v>49692</v>
      </c>
      <c r="AK36" s="15">
        <f>IF(AF36="","",Config!$B$9 + SUM($AF$2:AF36))</f>
        <v>49340</v>
      </c>
      <c r="AL36" s="15">
        <f>IF(AG36="","",Config!$B$9 + SUM($AG$2:AG36))</f>
        <v>49008</v>
      </c>
      <c r="AM36" s="15">
        <f>IF(AH36="","",Config!$B$9 + SUM($AH$2:AH36))</f>
        <v>49736</v>
      </c>
      <c r="AN36" s="15">
        <f>IF(AI36="","",Config!$B$9 + SUM($AI$2:AI36))</f>
        <v>49516</v>
      </c>
      <c r="AO36" s="16">
        <f t="shared" si="5"/>
        <v>1</v>
      </c>
      <c r="AP36" s="16">
        <f t="shared" si="6"/>
        <v>1</v>
      </c>
      <c r="AQ36" s="16">
        <f t="shared" si="7"/>
        <v>1</v>
      </c>
      <c r="AR36" s="16">
        <f t="shared" si="8"/>
        <v>1</v>
      </c>
      <c r="AS36" s="16">
        <f t="shared" si="9"/>
        <v>1</v>
      </c>
      <c r="AT36" s="17">
        <f>IF(Z36="","",IF(AT35="",Z36,MAX(AT35,Z36)))</f>
        <v>10071.12286406404</v>
      </c>
      <c r="AU36" s="17">
        <f>IF(AA36="","",IF(AU35="",AA36,MAX(AU35,AA36)))</f>
        <v>9514.5164884135465</v>
      </c>
      <c r="AV36" s="17">
        <f>IF(AB36="","",IF(AV35="",AB36,MAX(AV35,AB36)))</f>
        <v>9500</v>
      </c>
      <c r="AW36" s="17">
        <f>IF(AC36="","",IF(AW35="",AC36,MAX(AW35,AC36)))</f>
        <v>10104.208565127683</v>
      </c>
      <c r="AX36" s="17">
        <f>IF(AD36="","",IF(AX35="",AD36,MAX(AX35,AD36)))</f>
        <v>9790.0418984610169</v>
      </c>
      <c r="AY36" s="17">
        <f t="shared" si="15"/>
        <v>79.682539682538845</v>
      </c>
      <c r="AZ36" s="17">
        <f t="shared" si="16"/>
        <v>22.142857142856883</v>
      </c>
      <c r="BA36" s="17">
        <f t="shared" si="17"/>
        <v>600</v>
      </c>
      <c r="BB36" s="17">
        <f t="shared" si="18"/>
        <v>12.301587301586551</v>
      </c>
      <c r="BC36" s="17">
        <f t="shared" si="19"/>
        <v>48.134920634920491</v>
      </c>
      <c r="BD36" s="17">
        <f>IF(OR(AE36="",B36=""),"",SUMIFS($AE$2:AE36,$B$2:B36,B36))</f>
        <v>16</v>
      </c>
      <c r="BE36" s="17">
        <f>IF(OR(AF36="",B36=""),"",SUMIFS($AF$2:AF36,$B$2:B36,B36))</f>
        <v>23.999999999999996</v>
      </c>
      <c r="BF36" s="17">
        <f>IF(OR(AG36="",B36=""),"",SUMIFS($AG$2:AG36,$B$2:B36,B36))</f>
        <v>36</v>
      </c>
      <c r="BG36" s="17">
        <f>IF(OR(AH36="",B36=""),"",SUMIFS($AH$2:AH36,$B$2:B36,B36))</f>
        <v>20</v>
      </c>
      <c r="BH36" s="17">
        <f>IF(OR(AI36="",B36=""),"",SUMIFS($AI$2:AI36,$B$2:B36,B36))</f>
        <v>20</v>
      </c>
      <c r="BI36" s="17">
        <f>IF(AJ36="","",IF(BI35="",AJ36,MAX(BI35,AJ36)))</f>
        <v>49692</v>
      </c>
      <c r="BJ36" s="17">
        <f>IF(AK36="","",IF(BJ35="",AK36,MAX(BJ35,AK36)))</f>
        <v>49340</v>
      </c>
      <c r="BK36" s="17">
        <f>IF(AL36="","",IF(BK35="",AL36,MAX(BK35,AL36)))</f>
        <v>49208</v>
      </c>
      <c r="BL36" s="17">
        <f>IF(AM36="","",IF(BL35="",AM36,MAX(BL35,AM36)))</f>
        <v>49736</v>
      </c>
      <c r="BM36" s="17">
        <f>IF(AN36="","",IF(BM35="",AN36,MAX(BM35,AN36)))</f>
        <v>49516</v>
      </c>
      <c r="BN36" s="17">
        <f t="shared" si="25"/>
        <v>0</v>
      </c>
      <c r="BO36" s="17">
        <f t="shared" si="26"/>
        <v>0</v>
      </c>
      <c r="BP36" s="17">
        <f t="shared" si="27"/>
        <v>200</v>
      </c>
      <c r="BQ36" s="17">
        <f t="shared" si="28"/>
        <v>0</v>
      </c>
      <c r="BR36" s="17">
        <f t="shared" si="29"/>
        <v>0</v>
      </c>
    </row>
    <row r="37" spans="1:70" x14ac:dyDescent="0.25">
      <c r="A37">
        <f t="shared" si="0"/>
        <v>36</v>
      </c>
      <c r="B37" s="9">
        <v>46148</v>
      </c>
      <c r="C37" s="32">
        <v>0.79375000000000007</v>
      </c>
      <c r="D37" s="11" t="str">
        <f t="shared" si="35"/>
        <v>Mi</v>
      </c>
      <c r="E37" s="11" t="str">
        <f t="shared" si="2"/>
        <v>Other</v>
      </c>
      <c r="F37" s="12" t="s">
        <v>12</v>
      </c>
      <c r="G37" s="12" t="s">
        <v>14</v>
      </c>
      <c r="H37" s="12" t="s">
        <v>23</v>
      </c>
      <c r="I37" s="12" t="s">
        <v>24</v>
      </c>
      <c r="J37" s="13">
        <v>0.09</v>
      </c>
      <c r="K37" s="13">
        <v>0.03</v>
      </c>
      <c r="L37" s="13">
        <v>0.06</v>
      </c>
      <c r="M37" s="13">
        <v>0.09</v>
      </c>
      <c r="N37" s="12" t="s">
        <v>36</v>
      </c>
      <c r="O37" s="12"/>
      <c r="P37" s="14">
        <f t="shared" si="30"/>
        <v>0.33333333333333331</v>
      </c>
      <c r="Q37" s="14">
        <f t="shared" si="31"/>
        <v>0.66666666666666663</v>
      </c>
      <c r="R37" s="14">
        <f t="shared" si="32"/>
        <v>1</v>
      </c>
      <c r="S37" s="14">
        <f t="shared" si="33"/>
        <v>0.5</v>
      </c>
      <c r="T37" s="14">
        <f t="shared" si="34"/>
        <v>0.5</v>
      </c>
      <c r="U37" s="15">
        <f>IF(P37="","",P37*Config!$B$6)</f>
        <v>33.333333333333329</v>
      </c>
      <c r="V37" s="15">
        <f>IF(Q37="","",Q37*Config!$B$6)</f>
        <v>66.666666666666657</v>
      </c>
      <c r="W37" s="15">
        <f>IF(R37="","",R37*Config!$B$6)</f>
        <v>100</v>
      </c>
      <c r="X37" s="15">
        <f>IF(S37="","",S37*Config!$B$6)</f>
        <v>50</v>
      </c>
      <c r="Y37" s="15">
        <f>IF(T37="","",T37*Config!$B$6)</f>
        <v>50</v>
      </c>
      <c r="Z37" s="15">
        <f>IF(U37="","",Config!$B$4 + SUM($U$2:U37))</f>
        <v>10024.773657714833</v>
      </c>
      <c r="AA37" s="15">
        <f>IF(V37="","",Config!$B$4 + SUM($V$2:V37))</f>
        <v>9559.0402979373575</v>
      </c>
      <c r="AB37" s="15">
        <f>IF(W37="","",Config!$B$4 + SUM($W$2:W37))</f>
        <v>9000</v>
      </c>
      <c r="AC37" s="15">
        <f>IF(X37="","",Config!$B$4 + SUM($X$2:X37))</f>
        <v>10141.906977826096</v>
      </c>
      <c r="AD37" s="15">
        <f>IF(Y37="","",Config!$B$4 + SUM($Y$2:Y37))</f>
        <v>9791.9069778260964</v>
      </c>
      <c r="AE37" s="15">
        <f>IF(P37="","",P37*J37/100*Config!$B$11)</f>
        <v>11.999999999999998</v>
      </c>
      <c r="AF37" s="15">
        <f>IF(Q37="","",Q37*J37/100*Config!$B$11)</f>
        <v>23.999999999999996</v>
      </c>
      <c r="AG37" s="15">
        <f>IF(R37="","",R37*J37/100*Config!$B$11)</f>
        <v>36</v>
      </c>
      <c r="AH37" s="15">
        <f>IF(S37="","",S37*J37/100*Config!$B$11)</f>
        <v>18</v>
      </c>
      <c r="AI37" s="15">
        <f>IF(T37="","",T37*J37/100*Config!$B$11)</f>
        <v>18</v>
      </c>
      <c r="AJ37" s="15">
        <f>IF(AE37="","",Config!$B$9 + SUM($AE$2:AE37))</f>
        <v>49704</v>
      </c>
      <c r="AK37" s="15">
        <f>IF(AF37="","",Config!$B$9 + SUM($AF$2:AF37))</f>
        <v>49364</v>
      </c>
      <c r="AL37" s="15">
        <f>IF(AG37="","",Config!$B$9 + SUM($AG$2:AG37))</f>
        <v>49044</v>
      </c>
      <c r="AM37" s="15">
        <f>IF(AH37="","",Config!$B$9 + SUM($AH$2:AH37))</f>
        <v>49754</v>
      </c>
      <c r="AN37" s="15">
        <f>IF(AI37="","",Config!$B$9 + SUM($AI$2:AI37))</f>
        <v>49534</v>
      </c>
      <c r="AO37" s="16">
        <f t="shared" si="5"/>
        <v>1</v>
      </c>
      <c r="AP37" s="16">
        <f t="shared" si="6"/>
        <v>1</v>
      </c>
      <c r="AQ37" s="16">
        <f t="shared" si="7"/>
        <v>1</v>
      </c>
      <c r="AR37" s="16">
        <f t="shared" si="8"/>
        <v>1</v>
      </c>
      <c r="AS37" s="16">
        <f t="shared" si="9"/>
        <v>1</v>
      </c>
      <c r="AT37" s="17">
        <f t="shared" ref="AT37:AX39" si="46">IF(Z37="","",IF(AT35="",Z37,MAX(AT35,Z37)))</f>
        <v>10071.12286406404</v>
      </c>
      <c r="AU37" s="17">
        <f t="shared" si="46"/>
        <v>9559.0402979373575</v>
      </c>
      <c r="AV37" s="17">
        <f t="shared" si="46"/>
        <v>9500</v>
      </c>
      <c r="AW37" s="17">
        <f t="shared" si="46"/>
        <v>10141.906977826096</v>
      </c>
      <c r="AX37" s="17">
        <f t="shared" si="46"/>
        <v>9791.9069778260964</v>
      </c>
      <c r="AY37" s="17">
        <f t="shared" si="15"/>
        <v>46.349206349206725</v>
      </c>
      <c r="AZ37" s="17">
        <f t="shared" si="16"/>
        <v>0</v>
      </c>
      <c r="BA37" s="17">
        <f t="shared" si="17"/>
        <v>500</v>
      </c>
      <c r="BB37" s="17">
        <f t="shared" si="18"/>
        <v>0</v>
      </c>
      <c r="BC37" s="17">
        <f t="shared" si="19"/>
        <v>0</v>
      </c>
      <c r="BD37" s="17">
        <f>IF(OR(AE37="",B37=""),"",SUMIFS($AE$2:AE37,$B$2:B37,B37))</f>
        <v>28</v>
      </c>
      <c r="BE37" s="17">
        <f>IF(OR(AF37="",B37=""),"",SUMIFS($AF$2:AF37,$B$2:B37,B37))</f>
        <v>47.999999999999993</v>
      </c>
      <c r="BF37" s="17">
        <f>IF(OR(AG37="",B37=""),"",SUMIFS($AG$2:AG37,$B$2:B37,B37))</f>
        <v>72</v>
      </c>
      <c r="BG37" s="17">
        <f>IF(OR(AH37="",B37=""),"",SUMIFS($AH$2:AH37,$B$2:B37,B37))</f>
        <v>38</v>
      </c>
      <c r="BH37" s="17">
        <f>IF(OR(AI37="",B37=""),"",SUMIFS($AI$2:AI37,$B$2:B37,B37))</f>
        <v>38</v>
      </c>
      <c r="BI37" s="17">
        <f t="shared" ref="BI37:BM39" si="47">IF(AJ37="","",IF(BI35="",AJ37,MAX(BI35,AJ37)))</f>
        <v>49704</v>
      </c>
      <c r="BJ37" s="17">
        <f t="shared" si="47"/>
        <v>49364</v>
      </c>
      <c r="BK37" s="17">
        <f t="shared" si="47"/>
        <v>49208</v>
      </c>
      <c r="BL37" s="17">
        <f t="shared" si="47"/>
        <v>49754</v>
      </c>
      <c r="BM37" s="17">
        <f t="shared" si="47"/>
        <v>49534</v>
      </c>
      <c r="BN37" s="17">
        <f t="shared" si="25"/>
        <v>0</v>
      </c>
      <c r="BO37" s="17">
        <f t="shared" si="26"/>
        <v>0</v>
      </c>
      <c r="BP37" s="17">
        <f t="shared" si="27"/>
        <v>164</v>
      </c>
      <c r="BQ37" s="17">
        <f t="shared" si="28"/>
        <v>0</v>
      </c>
      <c r="BR37" s="17">
        <f t="shared" si="29"/>
        <v>0</v>
      </c>
    </row>
    <row r="38" spans="1:70" x14ac:dyDescent="0.25">
      <c r="A38">
        <f t="shared" si="0"/>
        <v>37</v>
      </c>
      <c r="B38" s="9">
        <v>46148</v>
      </c>
      <c r="C38" s="32">
        <v>0.70833333333333337</v>
      </c>
      <c r="D38" s="11" t="str">
        <f t="shared" si="35"/>
        <v>Mi</v>
      </c>
      <c r="E38" s="11" t="str">
        <f t="shared" si="2"/>
        <v>A2</v>
      </c>
      <c r="F38" s="12" t="s">
        <v>12</v>
      </c>
      <c r="G38" s="12" t="s">
        <v>14</v>
      </c>
      <c r="H38" s="12" t="s">
        <v>23</v>
      </c>
      <c r="I38" s="12" t="s">
        <v>16</v>
      </c>
      <c r="J38" s="13">
        <v>0.26</v>
      </c>
      <c r="K38" s="13">
        <v>0.14000000000000001</v>
      </c>
      <c r="L38" s="13">
        <v>0.23</v>
      </c>
      <c r="M38" s="13">
        <v>0.26</v>
      </c>
      <c r="N38" s="12" t="s">
        <v>36</v>
      </c>
      <c r="O38" s="12"/>
      <c r="P38" s="14">
        <f t="shared" si="30"/>
        <v>0.53846153846153855</v>
      </c>
      <c r="Q38" s="14">
        <f t="shared" si="31"/>
        <v>0.88461538461538458</v>
      </c>
      <c r="R38" s="14">
        <f t="shared" si="32"/>
        <v>1</v>
      </c>
      <c r="S38" s="14">
        <f t="shared" si="33"/>
        <v>0.71153846153846145</v>
      </c>
      <c r="T38" s="14">
        <f t="shared" si="34"/>
        <v>0.71153846153846145</v>
      </c>
      <c r="U38" s="15">
        <f>IF(P38="","",P38*Config!$B$6)</f>
        <v>53.846153846153854</v>
      </c>
      <c r="V38" s="15">
        <f>IF(Q38="","",Q38*Config!$B$6)</f>
        <v>88.461538461538453</v>
      </c>
      <c r="W38" s="15">
        <f>IF(R38="","",R38*Config!$B$6)</f>
        <v>100</v>
      </c>
      <c r="X38" s="15">
        <f>IF(S38="","",S38*Config!$B$6)</f>
        <v>71.153846153846146</v>
      </c>
      <c r="Y38" s="15">
        <f>IF(T38="","",T38*Config!$B$6)</f>
        <v>71.153846153846146</v>
      </c>
      <c r="Z38" s="15">
        <f>IF(U38="","",Config!$B$4 + SUM($U$2:U38))</f>
        <v>10078.619811560988</v>
      </c>
      <c r="AA38" s="15">
        <f>IF(V38="","",Config!$B$4 + SUM($V$2:V38))</f>
        <v>9647.5018363988947</v>
      </c>
      <c r="AB38" s="15">
        <f>IF(W38="","",Config!$B$4 + SUM($W$2:W38))</f>
        <v>9100</v>
      </c>
      <c r="AC38" s="15">
        <f>IF(X38="","",Config!$B$4 + SUM($X$2:X38))</f>
        <v>10213.060823979942</v>
      </c>
      <c r="AD38" s="15">
        <f>IF(Y38="","",Config!$B$4 + SUM($Y$2:Y38))</f>
        <v>9863.0608239799421</v>
      </c>
      <c r="AE38" s="15">
        <f>IF(P38="","",P38*J38/100*Config!$B$11)</f>
        <v>56.000000000000007</v>
      </c>
      <c r="AF38" s="15">
        <f>IF(Q38="","",Q38*J38/100*Config!$B$11)</f>
        <v>92</v>
      </c>
      <c r="AG38" s="15">
        <f>IF(R38="","",R38*J38/100*Config!$B$11)</f>
        <v>104</v>
      </c>
      <c r="AH38" s="15">
        <f>IF(S38="","",S38*J38/100*Config!$B$11)</f>
        <v>74</v>
      </c>
      <c r="AI38" s="15">
        <f>IF(T38="","",T38*J38/100*Config!$B$11)</f>
        <v>74</v>
      </c>
      <c r="AJ38" s="15">
        <f>IF(AE38="","",Config!$B$9 + SUM($AE$2:AE38))</f>
        <v>49760</v>
      </c>
      <c r="AK38" s="15">
        <f>IF(AF38="","",Config!$B$9 + SUM($AF$2:AF38))</f>
        <v>49456</v>
      </c>
      <c r="AL38" s="15">
        <f>IF(AG38="","",Config!$B$9 + SUM($AG$2:AG38))</f>
        <v>49148</v>
      </c>
      <c r="AM38" s="15">
        <f>IF(AH38="","",Config!$B$9 + SUM($AH$2:AH38))</f>
        <v>49828</v>
      </c>
      <c r="AN38" s="15">
        <f>IF(AI38="","",Config!$B$9 + SUM($AI$2:AI38))</f>
        <v>49608</v>
      </c>
      <c r="AO38" s="16">
        <f t="shared" si="5"/>
        <v>1</v>
      </c>
      <c r="AP38" s="16">
        <f t="shared" si="6"/>
        <v>1</v>
      </c>
      <c r="AQ38" s="16">
        <f t="shared" si="7"/>
        <v>1</v>
      </c>
      <c r="AR38" s="16">
        <f t="shared" si="8"/>
        <v>1</v>
      </c>
      <c r="AS38" s="16">
        <f t="shared" si="9"/>
        <v>1</v>
      </c>
      <c r="AT38" s="17">
        <f t="shared" si="46"/>
        <v>10078.619811560988</v>
      </c>
      <c r="AU38" s="17">
        <f t="shared" si="46"/>
        <v>9647.5018363988947</v>
      </c>
      <c r="AV38" s="17">
        <f t="shared" si="46"/>
        <v>9500</v>
      </c>
      <c r="AW38" s="17">
        <f t="shared" si="46"/>
        <v>10213.060823979942</v>
      </c>
      <c r="AX38" s="17">
        <f t="shared" si="46"/>
        <v>9863.0608239799421</v>
      </c>
      <c r="AY38" s="17">
        <f t="shared" si="15"/>
        <v>0</v>
      </c>
      <c r="AZ38" s="17">
        <f t="shared" si="16"/>
        <v>0</v>
      </c>
      <c r="BA38" s="17">
        <f t="shared" si="17"/>
        <v>400</v>
      </c>
      <c r="BB38" s="17">
        <f t="shared" si="18"/>
        <v>0</v>
      </c>
      <c r="BC38" s="17">
        <f t="shared" si="19"/>
        <v>0</v>
      </c>
      <c r="BD38" s="17">
        <f>IF(OR(AE38="",B38=""),"",SUMIFS($AE$2:AE38,$B$2:B38,B38))</f>
        <v>84</v>
      </c>
      <c r="BE38" s="17">
        <f>IF(OR(AF38="",B38=""),"",SUMIFS($AF$2:AF38,$B$2:B38,B38))</f>
        <v>140</v>
      </c>
      <c r="BF38" s="17">
        <f>IF(OR(AG38="",B38=""),"",SUMIFS($AG$2:AG38,$B$2:B38,B38))</f>
        <v>176</v>
      </c>
      <c r="BG38" s="17">
        <f>IF(OR(AH38="",B38=""),"",SUMIFS($AH$2:AH38,$B$2:B38,B38))</f>
        <v>112</v>
      </c>
      <c r="BH38" s="17">
        <f>IF(OR(AI38="",B38=""),"",SUMIFS($AI$2:AI38,$B$2:B38,B38))</f>
        <v>112</v>
      </c>
      <c r="BI38" s="17">
        <f t="shared" si="47"/>
        <v>49760</v>
      </c>
      <c r="BJ38" s="17">
        <f t="shared" si="47"/>
        <v>49456</v>
      </c>
      <c r="BK38" s="17">
        <f t="shared" si="47"/>
        <v>49208</v>
      </c>
      <c r="BL38" s="17">
        <f t="shared" si="47"/>
        <v>49828</v>
      </c>
      <c r="BM38" s="17">
        <f t="shared" si="47"/>
        <v>49608</v>
      </c>
      <c r="BN38" s="17">
        <f t="shared" si="25"/>
        <v>0</v>
      </c>
      <c r="BO38" s="17">
        <f t="shared" si="26"/>
        <v>0</v>
      </c>
      <c r="BP38" s="17">
        <f t="shared" si="27"/>
        <v>60</v>
      </c>
      <c r="BQ38" s="17">
        <f t="shared" si="28"/>
        <v>0</v>
      </c>
      <c r="BR38" s="17">
        <f t="shared" si="29"/>
        <v>0</v>
      </c>
    </row>
    <row r="39" spans="1:70" x14ac:dyDescent="0.25">
      <c r="A39">
        <f t="shared" si="0"/>
        <v>38</v>
      </c>
      <c r="B39" s="9">
        <v>46147</v>
      </c>
      <c r="C39" s="32">
        <v>0.87083333333333324</v>
      </c>
      <c r="D39" s="11" t="str">
        <f t="shared" si="35"/>
        <v>Ma</v>
      </c>
      <c r="E39" s="11" t="str">
        <f t="shared" si="2"/>
        <v>Other</v>
      </c>
      <c r="F39" s="12" t="s">
        <v>12</v>
      </c>
      <c r="G39" s="12" t="s">
        <v>14</v>
      </c>
      <c r="H39" s="12" t="s">
        <v>23</v>
      </c>
      <c r="I39" s="12" t="s">
        <v>16</v>
      </c>
      <c r="J39" s="13">
        <v>0.06</v>
      </c>
      <c r="K39" s="13">
        <v>0.02</v>
      </c>
      <c r="L39" s="13">
        <v>0.03</v>
      </c>
      <c r="M39" s="13">
        <v>0.06</v>
      </c>
      <c r="N39" s="12" t="s">
        <v>36</v>
      </c>
      <c r="O39" s="12"/>
      <c r="P39" s="14">
        <f t="shared" si="30"/>
        <v>0.33333333333333337</v>
      </c>
      <c r="Q39" s="14">
        <f t="shared" si="31"/>
        <v>0.5</v>
      </c>
      <c r="R39" s="14">
        <f t="shared" si="32"/>
        <v>1</v>
      </c>
      <c r="S39" s="14">
        <f t="shared" si="33"/>
        <v>0.41666666666666669</v>
      </c>
      <c r="T39" s="14">
        <f t="shared" si="34"/>
        <v>0.41666666666666669</v>
      </c>
      <c r="U39" s="15">
        <f>IF(P39="","",P39*Config!$B$6)</f>
        <v>33.333333333333336</v>
      </c>
      <c r="V39" s="15">
        <f>IF(Q39="","",Q39*Config!$B$6)</f>
        <v>50</v>
      </c>
      <c r="W39" s="15">
        <f>IF(R39="","",R39*Config!$B$6)</f>
        <v>100</v>
      </c>
      <c r="X39" s="15">
        <f>IF(S39="","",S39*Config!$B$6)</f>
        <v>41.666666666666671</v>
      </c>
      <c r="Y39" s="15">
        <f>IF(T39="","",T39*Config!$B$6)</f>
        <v>41.666666666666671</v>
      </c>
      <c r="Z39" s="15">
        <f>IF(U39="","",Config!$B$4 + SUM($U$2:U39))</f>
        <v>10111.953144894322</v>
      </c>
      <c r="AA39" s="15">
        <f>IF(V39="","",Config!$B$4 + SUM($V$2:V39))</f>
        <v>9697.5018363988947</v>
      </c>
      <c r="AB39" s="15">
        <f>IF(W39="","",Config!$B$4 + SUM($W$2:W39))</f>
        <v>9200</v>
      </c>
      <c r="AC39" s="15">
        <f>IF(X39="","",Config!$B$4 + SUM($X$2:X39))</f>
        <v>10254.727490646608</v>
      </c>
      <c r="AD39" s="15">
        <f>IF(Y39="","",Config!$B$4 + SUM($Y$2:Y39))</f>
        <v>9904.7274906466082</v>
      </c>
      <c r="AE39" s="15">
        <f>IF(P39="","",P39*J39/100*Config!$B$11)</f>
        <v>8</v>
      </c>
      <c r="AF39" s="15">
        <f>IF(Q39="","",Q39*J39/100*Config!$B$11)</f>
        <v>11.999999999999998</v>
      </c>
      <c r="AG39" s="15">
        <f>IF(R39="","",R39*J39/100*Config!$B$11)</f>
        <v>23.999999999999996</v>
      </c>
      <c r="AH39" s="15">
        <f>IF(S39="","",S39*J39/100*Config!$B$11)</f>
        <v>10</v>
      </c>
      <c r="AI39" s="15">
        <f>IF(T39="","",T39*J39/100*Config!$B$11)</f>
        <v>10</v>
      </c>
      <c r="AJ39" s="15">
        <f>IF(AE39="","",Config!$B$9 + SUM($AE$2:AE39))</f>
        <v>49768</v>
      </c>
      <c r="AK39" s="15">
        <f>IF(AF39="","",Config!$B$9 + SUM($AF$2:AF39))</f>
        <v>49468</v>
      </c>
      <c r="AL39" s="15">
        <f>IF(AG39="","",Config!$B$9 + SUM($AG$2:AG39))</f>
        <v>49172</v>
      </c>
      <c r="AM39" s="15">
        <f>IF(AH39="","",Config!$B$9 + SUM($AH$2:AH39))</f>
        <v>49838</v>
      </c>
      <c r="AN39" s="15">
        <f>IF(AI39="","",Config!$B$9 + SUM($AI$2:AI39))</f>
        <v>49618</v>
      </c>
      <c r="AO39" s="16">
        <f t="shared" si="5"/>
        <v>1</v>
      </c>
      <c r="AP39" s="16">
        <f t="shared" si="6"/>
        <v>1</v>
      </c>
      <c r="AQ39" s="16">
        <f t="shared" si="7"/>
        <v>1</v>
      </c>
      <c r="AR39" s="16">
        <f t="shared" si="8"/>
        <v>1</v>
      </c>
      <c r="AS39" s="16">
        <f t="shared" si="9"/>
        <v>1</v>
      </c>
      <c r="AT39" s="17">
        <f t="shared" si="46"/>
        <v>10111.953144894322</v>
      </c>
      <c r="AU39" s="17">
        <f t="shared" si="46"/>
        <v>9697.5018363988947</v>
      </c>
      <c r="AV39" s="17">
        <f t="shared" si="46"/>
        <v>9500</v>
      </c>
      <c r="AW39" s="17">
        <f t="shared" si="46"/>
        <v>10254.727490646608</v>
      </c>
      <c r="AX39" s="17">
        <f t="shared" si="46"/>
        <v>9904.7274906466082</v>
      </c>
      <c r="AY39" s="17">
        <f t="shared" si="15"/>
        <v>0</v>
      </c>
      <c r="AZ39" s="17">
        <f t="shared" si="16"/>
        <v>0</v>
      </c>
      <c r="BA39" s="17">
        <f t="shared" si="17"/>
        <v>300</v>
      </c>
      <c r="BB39" s="17">
        <f t="shared" si="18"/>
        <v>0</v>
      </c>
      <c r="BC39" s="17">
        <f t="shared" si="19"/>
        <v>0</v>
      </c>
      <c r="BD39" s="17">
        <f>IF(OR(AE39="",B39=""),"",SUMIFS($AE$2:AE39,$B$2:B39,B39))</f>
        <v>8</v>
      </c>
      <c r="BE39" s="17">
        <f>IF(OR(AF39="",B39=""),"",SUMIFS($AF$2:AF39,$B$2:B39,B39))</f>
        <v>11.999999999999998</v>
      </c>
      <c r="BF39" s="17">
        <f>IF(OR(AG39="",B39=""),"",SUMIFS($AG$2:AG39,$B$2:B39,B39))</f>
        <v>23.999999999999996</v>
      </c>
      <c r="BG39" s="17">
        <f>IF(OR(AH39="",B39=""),"",SUMIFS($AH$2:AH39,$B$2:B39,B39))</f>
        <v>10</v>
      </c>
      <c r="BH39" s="17">
        <f>IF(OR(AI39="",B39=""),"",SUMIFS($AI$2:AI39,$B$2:B39,B39))</f>
        <v>10</v>
      </c>
      <c r="BI39" s="17">
        <f t="shared" si="47"/>
        <v>49768</v>
      </c>
      <c r="BJ39" s="17">
        <f t="shared" si="47"/>
        <v>49468</v>
      </c>
      <c r="BK39" s="17">
        <f t="shared" si="47"/>
        <v>49208</v>
      </c>
      <c r="BL39" s="17">
        <f t="shared" si="47"/>
        <v>49838</v>
      </c>
      <c r="BM39" s="17">
        <f t="shared" si="47"/>
        <v>49618</v>
      </c>
      <c r="BN39" s="17">
        <f t="shared" si="25"/>
        <v>0</v>
      </c>
      <c r="BO39" s="17">
        <f t="shared" si="26"/>
        <v>0</v>
      </c>
      <c r="BP39" s="17">
        <f t="shared" si="27"/>
        <v>36</v>
      </c>
      <c r="BQ39" s="17">
        <f t="shared" si="28"/>
        <v>0</v>
      </c>
      <c r="BR39" s="17">
        <f t="shared" si="29"/>
        <v>0</v>
      </c>
    </row>
    <row r="40" spans="1:70" x14ac:dyDescent="0.25">
      <c r="A40">
        <f t="shared" si="0"/>
        <v>39</v>
      </c>
      <c r="B40" s="9">
        <v>46147</v>
      </c>
      <c r="C40" s="32">
        <v>0.8208333333333333</v>
      </c>
      <c r="D40" s="11" t="str">
        <f t="shared" si="35"/>
        <v>Ma</v>
      </c>
      <c r="E40" s="11" t="str">
        <f t="shared" si="2"/>
        <v>Other</v>
      </c>
      <c r="F40" s="12" t="s">
        <v>12</v>
      </c>
      <c r="G40" s="12" t="s">
        <v>14</v>
      </c>
      <c r="H40" s="12" t="s">
        <v>23</v>
      </c>
      <c r="I40" s="12" t="s">
        <v>16</v>
      </c>
      <c r="J40" s="13">
        <v>7.0000000000000007E-2</v>
      </c>
      <c r="K40" s="13">
        <v>0.02</v>
      </c>
      <c r="L40" s="13">
        <v>0.04</v>
      </c>
      <c r="M40" s="13">
        <v>7.0000000000000007E-2</v>
      </c>
      <c r="N40" s="12" t="s">
        <v>36</v>
      </c>
      <c r="O40" s="12"/>
      <c r="P40" s="14">
        <f t="shared" si="30"/>
        <v>0.2857142857142857</v>
      </c>
      <c r="Q40" s="14">
        <f t="shared" si="31"/>
        <v>0.5714285714285714</v>
      </c>
      <c r="R40" s="14">
        <f t="shared" si="32"/>
        <v>1</v>
      </c>
      <c r="S40" s="14">
        <f t="shared" si="33"/>
        <v>0.42857142857142849</v>
      </c>
      <c r="T40" s="14">
        <f t="shared" si="34"/>
        <v>0.42857142857142849</v>
      </c>
      <c r="U40" s="15">
        <f>IF(P40="","",P40*Config!$B$6)</f>
        <v>28.571428571428569</v>
      </c>
      <c r="V40" s="15">
        <f>IF(Q40="","",Q40*Config!$B$6)</f>
        <v>57.142857142857139</v>
      </c>
      <c r="W40" s="15">
        <f>IF(R40="","",R40*Config!$B$6)</f>
        <v>100</v>
      </c>
      <c r="X40" s="15">
        <f>IF(S40="","",S40*Config!$B$6)</f>
        <v>42.857142857142847</v>
      </c>
      <c r="Y40" s="15">
        <f>IF(T40="","",T40*Config!$B$6)</f>
        <v>42.857142857142847</v>
      </c>
      <c r="Z40" s="15">
        <f>IF(U40="","",Config!$B$4 + SUM($U$2:U40))</f>
        <v>10140.524573465749</v>
      </c>
      <c r="AA40" s="15">
        <f>IF(V40="","",Config!$B$4 + SUM($V$2:V40))</f>
        <v>9754.6446935417516</v>
      </c>
      <c r="AB40" s="15">
        <f>IF(W40="","",Config!$B$4 + SUM($W$2:W40))</f>
        <v>9300</v>
      </c>
      <c r="AC40" s="15">
        <f>IF(X40="","",Config!$B$4 + SUM($X$2:X40))</f>
        <v>10297.584633503751</v>
      </c>
      <c r="AD40" s="15">
        <f>IF(Y40="","",Config!$B$4 + SUM($Y$2:Y40))</f>
        <v>9947.5846335037513</v>
      </c>
      <c r="AE40" s="15">
        <f>IF(P40="","",P40*J40/100*Config!$B$11)</f>
        <v>8</v>
      </c>
      <c r="AF40" s="15">
        <f>IF(Q40="","",Q40*J40/100*Config!$B$11)</f>
        <v>16</v>
      </c>
      <c r="AG40" s="15">
        <f>IF(R40="","",R40*J40/100*Config!$B$11)</f>
        <v>28.000000000000004</v>
      </c>
      <c r="AH40" s="15">
        <f>IF(S40="","",S40*J40/100*Config!$B$11)</f>
        <v>11.999999999999998</v>
      </c>
      <c r="AI40" s="15">
        <f>IF(T40="","",T40*J40/100*Config!$B$11)</f>
        <v>11.999999999999998</v>
      </c>
      <c r="AJ40" s="15">
        <f>IF(AE40="","",Config!$B$9 + SUM($AE$2:AE40))</f>
        <v>49776</v>
      </c>
      <c r="AK40" s="15">
        <f>IF(AF40="","",Config!$B$9 + SUM($AF$2:AF40))</f>
        <v>49484</v>
      </c>
      <c r="AL40" s="15">
        <f>IF(AG40="","",Config!$B$9 + SUM($AG$2:AG40))</f>
        <v>49200</v>
      </c>
      <c r="AM40" s="15">
        <f>IF(AH40="","",Config!$B$9 + SUM($AH$2:AH40))</f>
        <v>49850</v>
      </c>
      <c r="AN40" s="15">
        <f>IF(AI40="","",Config!$B$9 + SUM($AI$2:AI40))</f>
        <v>49630</v>
      </c>
      <c r="AO40" s="16">
        <f t="shared" si="5"/>
        <v>1</v>
      </c>
      <c r="AP40" s="16">
        <f t="shared" si="6"/>
        <v>1</v>
      </c>
      <c r="AQ40" s="16">
        <f t="shared" si="7"/>
        <v>1</v>
      </c>
      <c r="AR40" s="16">
        <f t="shared" si="8"/>
        <v>1</v>
      </c>
      <c r="AS40" s="16">
        <f t="shared" si="9"/>
        <v>1</v>
      </c>
      <c r="AT40" s="17">
        <f t="shared" ref="AT40:AX42" si="48">IF(Z40="","",IF(AT36="",Z40,MAX(AT36,Z40)))</f>
        <v>10140.524573465749</v>
      </c>
      <c r="AU40" s="17">
        <f t="shared" si="48"/>
        <v>9754.6446935417516</v>
      </c>
      <c r="AV40" s="17">
        <f t="shared" si="48"/>
        <v>9500</v>
      </c>
      <c r="AW40" s="17">
        <f t="shared" si="48"/>
        <v>10297.584633503751</v>
      </c>
      <c r="AX40" s="17">
        <f t="shared" si="48"/>
        <v>9947.5846335037513</v>
      </c>
      <c r="AY40" s="17">
        <f t="shared" si="15"/>
        <v>0</v>
      </c>
      <c r="AZ40" s="17">
        <f t="shared" si="16"/>
        <v>0</v>
      </c>
      <c r="BA40" s="17">
        <f t="shared" si="17"/>
        <v>200</v>
      </c>
      <c r="BB40" s="17">
        <f t="shared" si="18"/>
        <v>0</v>
      </c>
      <c r="BC40" s="17">
        <f t="shared" si="19"/>
        <v>0</v>
      </c>
      <c r="BD40" s="17">
        <f>IF(OR(AE40="",B40=""),"",SUMIFS($AE$2:AE40,$B$2:B40,B40))</f>
        <v>16</v>
      </c>
      <c r="BE40" s="17">
        <f>IF(OR(AF40="",B40=""),"",SUMIFS($AF$2:AF40,$B$2:B40,B40))</f>
        <v>28</v>
      </c>
      <c r="BF40" s="17">
        <f>IF(OR(AG40="",B40=""),"",SUMIFS($AG$2:AG40,$B$2:B40,B40))</f>
        <v>52</v>
      </c>
      <c r="BG40" s="17">
        <f>IF(OR(AH40="",B40=""),"",SUMIFS($AH$2:AH40,$B$2:B40,B40))</f>
        <v>22</v>
      </c>
      <c r="BH40" s="17">
        <f>IF(OR(AI40="",B40=""),"",SUMIFS($AI$2:AI40,$B$2:B40,B40))</f>
        <v>22</v>
      </c>
      <c r="BI40" s="17">
        <f t="shared" ref="BI40:BM42" si="49">IF(AJ40="","",IF(BI36="",AJ40,MAX(BI36,AJ40)))</f>
        <v>49776</v>
      </c>
      <c r="BJ40" s="17">
        <f t="shared" si="49"/>
        <v>49484</v>
      </c>
      <c r="BK40" s="17">
        <f t="shared" si="49"/>
        <v>49208</v>
      </c>
      <c r="BL40" s="17">
        <f t="shared" si="49"/>
        <v>49850</v>
      </c>
      <c r="BM40" s="17">
        <f t="shared" si="49"/>
        <v>49630</v>
      </c>
      <c r="BN40" s="17">
        <f t="shared" si="25"/>
        <v>0</v>
      </c>
      <c r="BO40" s="17">
        <f t="shared" si="26"/>
        <v>0</v>
      </c>
      <c r="BP40" s="17">
        <f t="shared" si="27"/>
        <v>8</v>
      </c>
      <c r="BQ40" s="17">
        <f t="shared" si="28"/>
        <v>0</v>
      </c>
      <c r="BR40" s="17">
        <f t="shared" si="29"/>
        <v>0</v>
      </c>
    </row>
    <row r="41" spans="1:70" x14ac:dyDescent="0.25">
      <c r="A41">
        <f t="shared" si="0"/>
        <v>40</v>
      </c>
      <c r="B41" s="9">
        <v>46147</v>
      </c>
      <c r="C41" s="32">
        <v>0.79166666666666663</v>
      </c>
      <c r="D41" s="11" t="str">
        <f t="shared" si="35"/>
        <v>Ma</v>
      </c>
      <c r="E41" s="11" t="str">
        <f t="shared" si="2"/>
        <v>Other</v>
      </c>
      <c r="F41" s="12" t="s">
        <v>12</v>
      </c>
      <c r="G41" s="12" t="s">
        <v>14</v>
      </c>
      <c r="H41" s="12" t="s">
        <v>23</v>
      </c>
      <c r="I41" s="12" t="s">
        <v>24</v>
      </c>
      <c r="J41" s="13">
        <v>0.1</v>
      </c>
      <c r="K41" s="13">
        <v>0.04</v>
      </c>
      <c r="L41" s="13">
        <v>7.0000000000000007E-2</v>
      </c>
      <c r="M41" s="13">
        <v>0.1</v>
      </c>
      <c r="N41" s="12" t="s">
        <v>17</v>
      </c>
      <c r="O41" s="12"/>
      <c r="P41" s="14">
        <f t="shared" si="30"/>
        <v>-1</v>
      </c>
      <c r="Q41" s="14">
        <f t="shared" si="31"/>
        <v>-1</v>
      </c>
      <c r="R41" s="14">
        <f t="shared" si="32"/>
        <v>-1</v>
      </c>
      <c r="S41" s="14">
        <f t="shared" si="33"/>
        <v>-1</v>
      </c>
      <c r="T41" s="14">
        <f t="shared" si="34"/>
        <v>-1</v>
      </c>
      <c r="U41" s="15">
        <f>IF(P41="","",P41*Config!$B$6)</f>
        <v>-100</v>
      </c>
      <c r="V41" s="15">
        <f>IF(Q41="","",Q41*Config!$B$6)</f>
        <v>-100</v>
      </c>
      <c r="W41" s="15">
        <f>IF(R41="","",R41*Config!$B$6)</f>
        <v>-100</v>
      </c>
      <c r="X41" s="15">
        <f>IF(S41="","",S41*Config!$B$6)</f>
        <v>-100</v>
      </c>
      <c r="Y41" s="15">
        <f>IF(T41="","",T41*Config!$B$6)</f>
        <v>-100</v>
      </c>
      <c r="Z41" s="15">
        <f>IF(U41="","",Config!$B$4 + SUM($U$2:U41))</f>
        <v>10040.524573465749</v>
      </c>
      <c r="AA41" s="15">
        <f>IF(V41="","",Config!$B$4 + SUM($V$2:V41))</f>
        <v>9654.6446935417516</v>
      </c>
      <c r="AB41" s="15">
        <f>IF(W41="","",Config!$B$4 + SUM($W$2:W41))</f>
        <v>9200</v>
      </c>
      <c r="AC41" s="15">
        <f>IF(X41="","",Config!$B$4 + SUM($X$2:X41))</f>
        <v>10197.584633503751</v>
      </c>
      <c r="AD41" s="15">
        <f>IF(Y41="","",Config!$B$4 + SUM($Y$2:Y41))</f>
        <v>9847.5846335037513</v>
      </c>
      <c r="AE41" s="15">
        <f>IF(P41="","",P41*J41/100*Config!$B$11)</f>
        <v>-40</v>
      </c>
      <c r="AF41" s="15">
        <f>IF(Q41="","",Q41*J41/100*Config!$B$11)</f>
        <v>-40</v>
      </c>
      <c r="AG41" s="15">
        <f>IF(R41="","",R41*J41/100*Config!$B$11)</f>
        <v>-40</v>
      </c>
      <c r="AH41" s="15">
        <f>IF(S41="","",S41*J41/100*Config!$B$11)</f>
        <v>-40</v>
      </c>
      <c r="AI41" s="15">
        <f>IF(T41="","",T41*J41/100*Config!$B$11)</f>
        <v>-40</v>
      </c>
      <c r="AJ41" s="15">
        <f>IF(AE41="","",Config!$B$9 + SUM($AE$2:AE41))</f>
        <v>49736</v>
      </c>
      <c r="AK41" s="15">
        <f>IF(AF41="","",Config!$B$9 + SUM($AF$2:AF41))</f>
        <v>49444</v>
      </c>
      <c r="AL41" s="15">
        <f>IF(AG41="","",Config!$B$9 + SUM($AG$2:AG41))</f>
        <v>49160</v>
      </c>
      <c r="AM41" s="15">
        <f>IF(AH41="","",Config!$B$9 + SUM($AH$2:AH41))</f>
        <v>49810</v>
      </c>
      <c r="AN41" s="15">
        <f>IF(AI41="","",Config!$B$9 + SUM($AI$2:AI41))</f>
        <v>49590</v>
      </c>
      <c r="AO41" s="16">
        <f t="shared" si="5"/>
        <v>0</v>
      </c>
      <c r="AP41" s="16">
        <f t="shared" si="6"/>
        <v>0</v>
      </c>
      <c r="AQ41" s="16">
        <f t="shared" si="7"/>
        <v>0</v>
      </c>
      <c r="AR41" s="16">
        <f t="shared" si="8"/>
        <v>0</v>
      </c>
      <c r="AS41" s="16">
        <f t="shared" si="9"/>
        <v>0</v>
      </c>
      <c r="AT41" s="17">
        <f t="shared" si="48"/>
        <v>10071.12286406404</v>
      </c>
      <c r="AU41" s="17">
        <f t="shared" si="48"/>
        <v>9654.6446935417516</v>
      </c>
      <c r="AV41" s="17">
        <f t="shared" si="48"/>
        <v>9500</v>
      </c>
      <c r="AW41" s="17">
        <f t="shared" si="48"/>
        <v>10197.584633503751</v>
      </c>
      <c r="AX41" s="17">
        <f t="shared" si="48"/>
        <v>9847.5846335037513</v>
      </c>
      <c r="AY41" s="17">
        <f t="shared" si="15"/>
        <v>30.598290598290987</v>
      </c>
      <c r="AZ41" s="17">
        <f t="shared" si="16"/>
        <v>0</v>
      </c>
      <c r="BA41" s="17">
        <f t="shared" si="17"/>
        <v>300</v>
      </c>
      <c r="BB41" s="17">
        <f t="shared" si="18"/>
        <v>0</v>
      </c>
      <c r="BC41" s="17">
        <f t="shared" si="19"/>
        <v>0</v>
      </c>
      <c r="BD41" s="17">
        <f>IF(OR(AE41="",B41=""),"",SUMIFS($AE$2:AE41,$B$2:B41,B41))</f>
        <v>-24</v>
      </c>
      <c r="BE41" s="17">
        <f>IF(OR(AF41="",B41=""),"",SUMIFS($AF$2:AF41,$B$2:B41,B41))</f>
        <v>-12</v>
      </c>
      <c r="BF41" s="17">
        <f>IF(OR(AG41="",B41=""),"",SUMIFS($AG$2:AG41,$B$2:B41,B41))</f>
        <v>12</v>
      </c>
      <c r="BG41" s="17">
        <f>IF(OR(AH41="",B41=""),"",SUMIFS($AH$2:AH41,$B$2:B41,B41))</f>
        <v>-18</v>
      </c>
      <c r="BH41" s="17">
        <f>IF(OR(AI41="",B41=""),"",SUMIFS($AI$2:AI41,$B$2:B41,B41))</f>
        <v>-18</v>
      </c>
      <c r="BI41" s="17">
        <f t="shared" si="49"/>
        <v>49736</v>
      </c>
      <c r="BJ41" s="17">
        <f t="shared" si="49"/>
        <v>49444</v>
      </c>
      <c r="BK41" s="17">
        <f t="shared" si="49"/>
        <v>49208</v>
      </c>
      <c r="BL41" s="17">
        <f t="shared" si="49"/>
        <v>49810</v>
      </c>
      <c r="BM41" s="17">
        <f t="shared" si="49"/>
        <v>49590</v>
      </c>
      <c r="BN41" s="17">
        <f t="shared" si="25"/>
        <v>0</v>
      </c>
      <c r="BO41" s="17">
        <f t="shared" si="26"/>
        <v>0</v>
      </c>
      <c r="BP41" s="17">
        <f t="shared" si="27"/>
        <v>48</v>
      </c>
      <c r="BQ41" s="17">
        <f t="shared" si="28"/>
        <v>0</v>
      </c>
      <c r="BR41" s="17">
        <f t="shared" si="29"/>
        <v>0</v>
      </c>
    </row>
    <row r="42" spans="1:70" x14ac:dyDescent="0.25">
      <c r="A42">
        <f t="shared" si="0"/>
        <v>41</v>
      </c>
      <c r="B42" s="9">
        <v>46147</v>
      </c>
      <c r="C42" s="32">
        <v>0.72499999999999998</v>
      </c>
      <c r="D42" s="11" t="str">
        <f t="shared" si="35"/>
        <v>Ma</v>
      </c>
      <c r="E42" s="11" t="str">
        <f t="shared" si="2"/>
        <v>A2</v>
      </c>
      <c r="F42" s="12" t="s">
        <v>12</v>
      </c>
      <c r="G42" s="12" t="s">
        <v>14</v>
      </c>
      <c r="H42" s="12" t="s">
        <v>23</v>
      </c>
      <c r="I42" s="12" t="s">
        <v>16</v>
      </c>
      <c r="J42" s="13">
        <v>0.21</v>
      </c>
      <c r="K42" s="13">
        <v>0.1</v>
      </c>
      <c r="L42" s="13">
        <v>0.17</v>
      </c>
      <c r="M42" s="13">
        <v>0.21</v>
      </c>
      <c r="N42" s="12" t="s">
        <v>36</v>
      </c>
      <c r="O42" s="12"/>
      <c r="P42" s="14">
        <f t="shared" si="30"/>
        <v>0.47619047619047622</v>
      </c>
      <c r="Q42" s="14">
        <f t="shared" si="31"/>
        <v>0.80952380952380965</v>
      </c>
      <c r="R42" s="14">
        <f t="shared" si="32"/>
        <v>1</v>
      </c>
      <c r="S42" s="14">
        <f t="shared" si="33"/>
        <v>0.6428571428571429</v>
      </c>
      <c r="T42" s="14">
        <f t="shared" si="34"/>
        <v>0.6428571428571429</v>
      </c>
      <c r="U42" s="15">
        <f>IF(P42="","",P42*Config!$B$6)</f>
        <v>47.61904761904762</v>
      </c>
      <c r="V42" s="15">
        <f>IF(Q42="","",Q42*Config!$B$6)</f>
        <v>80.952380952380963</v>
      </c>
      <c r="W42" s="15">
        <f>IF(R42="","",R42*Config!$B$6)</f>
        <v>100</v>
      </c>
      <c r="X42" s="15">
        <f>IF(S42="","",S42*Config!$B$6)</f>
        <v>64.285714285714292</v>
      </c>
      <c r="Y42" s="15">
        <f>IF(T42="","",T42*Config!$B$6)</f>
        <v>64.285714285714292</v>
      </c>
      <c r="Z42" s="15">
        <f>IF(U42="","",Config!$B$4 + SUM($U$2:U42))</f>
        <v>10088.143621084797</v>
      </c>
      <c r="AA42" s="15">
        <f>IF(V42="","",Config!$B$4 + SUM($V$2:V42))</f>
        <v>9735.5970744941333</v>
      </c>
      <c r="AB42" s="15">
        <f>IF(W42="","",Config!$B$4 + SUM($W$2:W42))</f>
        <v>9300</v>
      </c>
      <c r="AC42" s="15">
        <f>IF(X42="","",Config!$B$4 + SUM($X$2:X42))</f>
        <v>10261.870347789465</v>
      </c>
      <c r="AD42" s="15">
        <f>IF(Y42="","",Config!$B$4 + SUM($Y$2:Y42))</f>
        <v>9911.8703477894651</v>
      </c>
      <c r="AE42" s="15">
        <f>IF(P42="","",P42*J42/100*Config!$B$11)</f>
        <v>40</v>
      </c>
      <c r="AF42" s="15">
        <f>IF(Q42="","",Q42*J42/100*Config!$B$11)</f>
        <v>68</v>
      </c>
      <c r="AG42" s="15">
        <f>IF(R42="","",R42*J42/100*Config!$B$11)</f>
        <v>84</v>
      </c>
      <c r="AH42" s="15">
        <f>IF(S42="","",S42*J42/100*Config!$B$11)</f>
        <v>54</v>
      </c>
      <c r="AI42" s="15">
        <f>IF(T42="","",T42*J42/100*Config!$B$11)</f>
        <v>54</v>
      </c>
      <c r="AJ42" s="15">
        <f>IF(AE42="","",Config!$B$9 + SUM($AE$2:AE42))</f>
        <v>49776</v>
      </c>
      <c r="AK42" s="15">
        <f>IF(AF42="","",Config!$B$9 + SUM($AF$2:AF42))</f>
        <v>49512</v>
      </c>
      <c r="AL42" s="15">
        <f>IF(AG42="","",Config!$B$9 + SUM($AG$2:AG42))</f>
        <v>49244</v>
      </c>
      <c r="AM42" s="15">
        <f>IF(AH42="","",Config!$B$9 + SUM($AH$2:AH42))</f>
        <v>49864</v>
      </c>
      <c r="AN42" s="15">
        <f>IF(AI42="","",Config!$B$9 + SUM($AI$2:AI42))</f>
        <v>49644</v>
      </c>
      <c r="AO42" s="16">
        <f t="shared" si="5"/>
        <v>1</v>
      </c>
      <c r="AP42" s="16">
        <f t="shared" si="6"/>
        <v>1</v>
      </c>
      <c r="AQ42" s="16">
        <f t="shared" si="7"/>
        <v>1</v>
      </c>
      <c r="AR42" s="16">
        <f t="shared" si="8"/>
        <v>1</v>
      </c>
      <c r="AS42" s="16">
        <f t="shared" si="9"/>
        <v>1</v>
      </c>
      <c r="AT42" s="17">
        <f t="shared" si="48"/>
        <v>10088.143621084797</v>
      </c>
      <c r="AU42" s="17">
        <f t="shared" si="48"/>
        <v>9735.5970744941333</v>
      </c>
      <c r="AV42" s="17">
        <f t="shared" si="48"/>
        <v>9500</v>
      </c>
      <c r="AW42" s="17">
        <f t="shared" si="48"/>
        <v>10261.870347789465</v>
      </c>
      <c r="AX42" s="17">
        <f t="shared" si="48"/>
        <v>9911.8703477894651</v>
      </c>
      <c r="AY42" s="17">
        <f t="shared" si="15"/>
        <v>0</v>
      </c>
      <c r="AZ42" s="17">
        <f t="shared" si="16"/>
        <v>0</v>
      </c>
      <c r="BA42" s="17">
        <f t="shared" si="17"/>
        <v>200</v>
      </c>
      <c r="BB42" s="17">
        <f t="shared" si="18"/>
        <v>0</v>
      </c>
      <c r="BC42" s="17">
        <f t="shared" si="19"/>
        <v>0</v>
      </c>
      <c r="BD42" s="17">
        <f>IF(OR(AE42="",B42=""),"",SUMIFS($AE$2:AE42,$B$2:B42,B42))</f>
        <v>16</v>
      </c>
      <c r="BE42" s="17">
        <f>IF(OR(AF42="",B42=""),"",SUMIFS($AF$2:AF42,$B$2:B42,B42))</f>
        <v>56</v>
      </c>
      <c r="BF42" s="17">
        <f>IF(OR(AG42="",B42=""),"",SUMIFS($AG$2:AG42,$B$2:B42,B42))</f>
        <v>96</v>
      </c>
      <c r="BG42" s="17">
        <f>IF(OR(AH42="",B42=""),"",SUMIFS($AH$2:AH42,$B$2:B42,B42))</f>
        <v>36</v>
      </c>
      <c r="BH42" s="17">
        <f>IF(OR(AI42="",B42=""),"",SUMIFS($AI$2:AI42,$B$2:B42,B42))</f>
        <v>36</v>
      </c>
      <c r="BI42" s="17">
        <f t="shared" si="49"/>
        <v>49776</v>
      </c>
      <c r="BJ42" s="17">
        <f t="shared" si="49"/>
        <v>49512</v>
      </c>
      <c r="BK42" s="17">
        <f t="shared" si="49"/>
        <v>49244</v>
      </c>
      <c r="BL42" s="17">
        <f t="shared" si="49"/>
        <v>49864</v>
      </c>
      <c r="BM42" s="17">
        <f t="shared" si="49"/>
        <v>49644</v>
      </c>
      <c r="BN42" s="17">
        <f t="shared" si="25"/>
        <v>0</v>
      </c>
      <c r="BO42" s="17">
        <f t="shared" si="26"/>
        <v>0</v>
      </c>
      <c r="BP42" s="17">
        <f t="shared" si="27"/>
        <v>0</v>
      </c>
      <c r="BQ42" s="17">
        <f t="shared" si="28"/>
        <v>0</v>
      </c>
      <c r="BR42" s="17">
        <f t="shared" si="29"/>
        <v>0</v>
      </c>
    </row>
    <row r="43" spans="1:70" x14ac:dyDescent="0.25">
      <c r="A43">
        <f t="shared" si="0"/>
        <v>42</v>
      </c>
      <c r="B43" s="9">
        <v>46146</v>
      </c>
      <c r="C43" s="32">
        <v>0.93541666666666667</v>
      </c>
      <c r="D43" s="11" t="str">
        <f t="shared" si="35"/>
        <v>Lu</v>
      </c>
      <c r="E43" s="11" t="str">
        <f t="shared" si="2"/>
        <v>D</v>
      </c>
      <c r="F43" s="12" t="s">
        <v>12</v>
      </c>
      <c r="G43" s="12" t="s">
        <v>14</v>
      </c>
      <c r="H43" s="12" t="s">
        <v>23</v>
      </c>
      <c r="I43" s="12" t="s">
        <v>24</v>
      </c>
      <c r="J43" s="13">
        <v>0.09</v>
      </c>
      <c r="K43" s="13">
        <v>0.04</v>
      </c>
      <c r="L43" s="13">
        <v>0.06</v>
      </c>
      <c r="M43" s="13">
        <v>0.09</v>
      </c>
      <c r="N43" s="12" t="s">
        <v>32</v>
      </c>
      <c r="O43" s="12"/>
      <c r="P43" s="14">
        <f t="shared" si="30"/>
        <v>0.44444444444444448</v>
      </c>
      <c r="Q43" s="14">
        <f t="shared" si="31"/>
        <v>0.66666666666666663</v>
      </c>
      <c r="R43" s="14">
        <f t="shared" si="32"/>
        <v>-1</v>
      </c>
      <c r="S43" s="14">
        <f t="shared" si="33"/>
        <v>0.55555555555555558</v>
      </c>
      <c r="T43" s="14">
        <f t="shared" si="34"/>
        <v>0.55555555555555558</v>
      </c>
      <c r="U43" s="15">
        <f>IF(P43="","",P43*Config!$B$6)</f>
        <v>44.44444444444445</v>
      </c>
      <c r="V43" s="15">
        <f>IF(Q43="","",Q43*Config!$B$6)</f>
        <v>66.666666666666657</v>
      </c>
      <c r="W43" s="15">
        <f>IF(R43="","",R43*Config!$B$6)</f>
        <v>-100</v>
      </c>
      <c r="X43" s="15">
        <f>IF(S43="","",S43*Config!$B$6)</f>
        <v>55.555555555555557</v>
      </c>
      <c r="Y43" s="15">
        <f>IF(T43="","",T43*Config!$B$6)</f>
        <v>55.555555555555557</v>
      </c>
      <c r="Z43" s="15">
        <f>IF(U43="","",Config!$B$4 + SUM($U$2:U43))</f>
        <v>10132.588065529242</v>
      </c>
      <c r="AA43" s="15">
        <f>IF(V43="","",Config!$B$4 + SUM($V$2:V43))</f>
        <v>9802.2637411607993</v>
      </c>
      <c r="AB43" s="15">
        <f>IF(W43="","",Config!$B$4 + SUM($W$2:W43))</f>
        <v>9200</v>
      </c>
      <c r="AC43" s="15">
        <f>IF(X43="","",Config!$B$4 + SUM($X$2:X43))</f>
        <v>10317.425903345022</v>
      </c>
      <c r="AD43" s="15">
        <f>IF(Y43="","",Config!$B$4 + SUM($Y$2:Y43))</f>
        <v>9967.4259033450217</v>
      </c>
      <c r="AE43" s="15">
        <f>IF(P43="","",P43*J43/100*Config!$B$11)</f>
        <v>16</v>
      </c>
      <c r="AF43" s="15">
        <f>IF(Q43="","",Q43*J43/100*Config!$B$11)</f>
        <v>23.999999999999996</v>
      </c>
      <c r="AG43" s="15">
        <f>IF(R43="","",R43*J43/100*Config!$B$11)</f>
        <v>-36</v>
      </c>
      <c r="AH43" s="15">
        <f>IF(S43="","",S43*J43/100*Config!$B$11)</f>
        <v>20</v>
      </c>
      <c r="AI43" s="15">
        <f>IF(T43="","",T43*J43/100*Config!$B$11)</f>
        <v>20</v>
      </c>
      <c r="AJ43" s="15">
        <f>IF(AE43="","",Config!$B$9 + SUM($AE$2:AE43))</f>
        <v>49792</v>
      </c>
      <c r="AK43" s="15">
        <f>IF(AF43="","",Config!$B$9 + SUM($AF$2:AF43))</f>
        <v>49536</v>
      </c>
      <c r="AL43" s="15">
        <f>IF(AG43="","",Config!$B$9 + SUM($AG$2:AG43))</f>
        <v>49208</v>
      </c>
      <c r="AM43" s="15">
        <f>IF(AH43="","",Config!$B$9 + SUM($AH$2:AH43))</f>
        <v>49884</v>
      </c>
      <c r="AN43" s="15">
        <f>IF(AI43="","",Config!$B$9 + SUM($AI$2:AI43))</f>
        <v>49664</v>
      </c>
      <c r="AO43" s="16">
        <f t="shared" si="5"/>
        <v>1</v>
      </c>
      <c r="AP43" s="16">
        <f t="shared" si="6"/>
        <v>1</v>
      </c>
      <c r="AQ43" s="16">
        <f t="shared" si="7"/>
        <v>0</v>
      </c>
      <c r="AR43" s="16">
        <f t="shared" si="8"/>
        <v>1</v>
      </c>
      <c r="AS43" s="16">
        <f t="shared" si="9"/>
        <v>1</v>
      </c>
      <c r="AT43" s="17">
        <f>IF(Z43="","",IF(AT42="",Z43,MAX(AT42,Z43)))</f>
        <v>10132.588065529242</v>
      </c>
      <c r="AU43" s="17">
        <f>IF(AA43="","",IF(AU42="",AA43,MAX(AU42,AA43)))</f>
        <v>9802.2637411607993</v>
      </c>
      <c r="AV43" s="17">
        <f>IF(AB43="","",IF(AV42="",AB43,MAX(AV42,AB43)))</f>
        <v>9500</v>
      </c>
      <c r="AW43" s="17">
        <f>IF(AC43="","",IF(AW42="",AC43,MAX(AW42,AC43)))</f>
        <v>10317.425903345022</v>
      </c>
      <c r="AX43" s="17">
        <f>IF(AD43="","",IF(AX42="",AD43,MAX(AX42,AD43)))</f>
        <v>9967.4259033450217</v>
      </c>
      <c r="AY43" s="17">
        <f t="shared" si="15"/>
        <v>0</v>
      </c>
      <c r="AZ43" s="17">
        <f t="shared" si="16"/>
        <v>0</v>
      </c>
      <c r="BA43" s="17">
        <f t="shared" si="17"/>
        <v>300</v>
      </c>
      <c r="BB43" s="17">
        <f t="shared" si="18"/>
        <v>0</v>
      </c>
      <c r="BC43" s="17">
        <f t="shared" si="19"/>
        <v>0</v>
      </c>
      <c r="BD43" s="17">
        <f>IF(OR(AE43="",B43=""),"",SUMIFS($AE$2:AE43,$B$2:B43,B43))</f>
        <v>16</v>
      </c>
      <c r="BE43" s="17">
        <f>IF(OR(AF43="",B43=""),"",SUMIFS($AF$2:AF43,$B$2:B43,B43))</f>
        <v>23.999999999999996</v>
      </c>
      <c r="BF43" s="17">
        <f>IF(OR(AG43="",B43=""),"",SUMIFS($AG$2:AG43,$B$2:B43,B43))</f>
        <v>-36</v>
      </c>
      <c r="BG43" s="17">
        <f>IF(OR(AH43="",B43=""),"",SUMIFS($AH$2:AH43,$B$2:B43,B43))</f>
        <v>20</v>
      </c>
      <c r="BH43" s="17">
        <f>IF(OR(AI43="",B43=""),"",SUMIFS($AI$2:AI43,$B$2:B43,B43))</f>
        <v>20</v>
      </c>
      <c r="BI43" s="17">
        <f>IF(AJ43="","",IF(BI42="",AJ43,MAX(BI42,AJ43)))</f>
        <v>49792</v>
      </c>
      <c r="BJ43" s="17">
        <f>IF(AK43="","",IF(BJ42="",AK43,MAX(BJ42,AK43)))</f>
        <v>49536</v>
      </c>
      <c r="BK43" s="17">
        <f>IF(AL43="","",IF(BK42="",AL43,MAX(BK42,AL43)))</f>
        <v>49244</v>
      </c>
      <c r="BL43" s="17">
        <f>IF(AM43="","",IF(BL42="",AM43,MAX(BL42,AM43)))</f>
        <v>49884</v>
      </c>
      <c r="BM43" s="17">
        <f>IF(AN43="","",IF(BM42="",AN43,MAX(BM42,AN43)))</f>
        <v>49664</v>
      </c>
      <c r="BN43" s="17">
        <f t="shared" si="25"/>
        <v>0</v>
      </c>
      <c r="BO43" s="17">
        <f t="shared" si="26"/>
        <v>0</v>
      </c>
      <c r="BP43" s="17">
        <f t="shared" si="27"/>
        <v>36</v>
      </c>
      <c r="BQ43" s="17">
        <f t="shared" si="28"/>
        <v>0</v>
      </c>
      <c r="BR43" s="17">
        <f t="shared" si="29"/>
        <v>0</v>
      </c>
    </row>
    <row r="44" spans="1:70" x14ac:dyDescent="0.25">
      <c r="A44">
        <f t="shared" si="0"/>
        <v>43</v>
      </c>
      <c r="B44" s="9">
        <v>46146</v>
      </c>
      <c r="C44" s="32">
        <v>0.79375000000000007</v>
      </c>
      <c r="D44" s="11" t="str">
        <f t="shared" si="35"/>
        <v>Lu</v>
      </c>
      <c r="E44" s="11" t="str">
        <f t="shared" si="2"/>
        <v>D</v>
      </c>
      <c r="F44" s="12" t="s">
        <v>12</v>
      </c>
      <c r="G44" s="12" t="s">
        <v>14</v>
      </c>
      <c r="H44" s="12" t="s">
        <v>23</v>
      </c>
      <c r="I44" s="12" t="s">
        <v>24</v>
      </c>
      <c r="J44" s="13">
        <v>0.11</v>
      </c>
      <c r="K44" s="13">
        <v>0.05</v>
      </c>
      <c r="L44" s="13">
        <v>0.08</v>
      </c>
      <c r="M44" s="13">
        <v>0.11</v>
      </c>
      <c r="N44" s="12" t="s">
        <v>36</v>
      </c>
      <c r="O44" s="12"/>
      <c r="P44" s="14">
        <f t="shared" si="30"/>
        <v>0.45454545454545459</v>
      </c>
      <c r="Q44" s="14">
        <f t="shared" si="31"/>
        <v>0.72727272727272729</v>
      </c>
      <c r="R44" s="14">
        <f t="shared" si="32"/>
        <v>1</v>
      </c>
      <c r="S44" s="14">
        <f t="shared" si="33"/>
        <v>0.59090909090909094</v>
      </c>
      <c r="T44" s="14">
        <f t="shared" si="34"/>
        <v>0.59090909090909094</v>
      </c>
      <c r="U44" s="15">
        <f>IF(P44="","",P44*Config!$B$6)</f>
        <v>45.45454545454546</v>
      </c>
      <c r="V44" s="15">
        <f>IF(Q44="","",Q44*Config!$B$6)</f>
        <v>72.727272727272734</v>
      </c>
      <c r="W44" s="15">
        <f>IF(R44="","",R44*Config!$B$6)</f>
        <v>100</v>
      </c>
      <c r="X44" s="15">
        <f>IF(S44="","",S44*Config!$B$6)</f>
        <v>59.090909090909093</v>
      </c>
      <c r="Y44" s="15">
        <f>IF(T44="","",T44*Config!$B$6)</f>
        <v>59.090909090909093</v>
      </c>
      <c r="Z44" s="15">
        <f>IF(U44="","",Config!$B$4 + SUM($U$2:U44))</f>
        <v>10178.042610983788</v>
      </c>
      <c r="AA44" s="15">
        <f>IF(V44="","",Config!$B$4 + SUM($V$2:V44))</f>
        <v>9874.9910138880732</v>
      </c>
      <c r="AB44" s="15">
        <f>IF(W44="","",Config!$B$4 + SUM($W$2:W44))</f>
        <v>9300</v>
      </c>
      <c r="AC44" s="15">
        <f>IF(X44="","",Config!$B$4 + SUM($X$2:X44))</f>
        <v>10376.51681243593</v>
      </c>
      <c r="AD44" s="15">
        <f>IF(Y44="","",Config!$B$4 + SUM($Y$2:Y44))</f>
        <v>10026.51681243593</v>
      </c>
      <c r="AE44" s="15">
        <f>IF(P44="","",P44*J44/100*Config!$B$11)</f>
        <v>20</v>
      </c>
      <c r="AF44" s="15">
        <f>IF(Q44="","",Q44*J44/100*Config!$B$11)</f>
        <v>32</v>
      </c>
      <c r="AG44" s="15">
        <f>IF(R44="","",R44*J44/100*Config!$B$11)</f>
        <v>44</v>
      </c>
      <c r="AH44" s="15">
        <f>IF(S44="","",S44*J44/100*Config!$B$11)</f>
        <v>26</v>
      </c>
      <c r="AI44" s="15">
        <f>IF(T44="","",T44*J44/100*Config!$B$11)</f>
        <v>26</v>
      </c>
      <c r="AJ44" s="15">
        <f>IF(AE44="","",Config!$B$9 + SUM($AE$2:AE44))</f>
        <v>49812</v>
      </c>
      <c r="AK44" s="15">
        <f>IF(AF44="","",Config!$B$9 + SUM($AF$2:AF44))</f>
        <v>49568</v>
      </c>
      <c r="AL44" s="15">
        <f>IF(AG44="","",Config!$B$9 + SUM($AG$2:AG44))</f>
        <v>49252</v>
      </c>
      <c r="AM44" s="15">
        <f>IF(AH44="","",Config!$B$9 + SUM($AH$2:AH44))</f>
        <v>49910</v>
      </c>
      <c r="AN44" s="15">
        <f>IF(AI44="","",Config!$B$9 + SUM($AI$2:AI44))</f>
        <v>49690</v>
      </c>
      <c r="AO44" s="16">
        <f t="shared" si="5"/>
        <v>1</v>
      </c>
      <c r="AP44" s="16">
        <f t="shared" si="6"/>
        <v>1</v>
      </c>
      <c r="AQ44" s="16">
        <f t="shared" si="7"/>
        <v>1</v>
      </c>
      <c r="AR44" s="16">
        <f t="shared" si="8"/>
        <v>1</v>
      </c>
      <c r="AS44" s="16">
        <f t="shared" si="9"/>
        <v>1</v>
      </c>
      <c r="AT44" s="17">
        <f t="shared" ref="AT44:AX45" si="50">IF(Z44="","",IF(AT42="",Z44,MAX(AT42,Z44)))</f>
        <v>10178.042610983788</v>
      </c>
      <c r="AU44" s="17">
        <f t="shared" si="50"/>
        <v>9874.9910138880732</v>
      </c>
      <c r="AV44" s="17">
        <f t="shared" si="50"/>
        <v>9500</v>
      </c>
      <c r="AW44" s="17">
        <f t="shared" si="50"/>
        <v>10376.51681243593</v>
      </c>
      <c r="AX44" s="17">
        <f t="shared" si="50"/>
        <v>10026.51681243593</v>
      </c>
      <c r="AY44" s="17">
        <f t="shared" si="15"/>
        <v>0</v>
      </c>
      <c r="AZ44" s="17">
        <f t="shared" si="16"/>
        <v>0</v>
      </c>
      <c r="BA44" s="17">
        <f t="shared" si="17"/>
        <v>200</v>
      </c>
      <c r="BB44" s="17">
        <f t="shared" si="18"/>
        <v>0</v>
      </c>
      <c r="BC44" s="17">
        <f t="shared" si="19"/>
        <v>0</v>
      </c>
      <c r="BD44" s="17">
        <f>IF(OR(AE44="",B44=""),"",SUMIFS($AE$2:AE44,$B$2:B44,B44))</f>
        <v>36</v>
      </c>
      <c r="BE44" s="17">
        <f>IF(OR(AF44="",B44=""),"",SUMIFS($AF$2:AF44,$B$2:B44,B44))</f>
        <v>56</v>
      </c>
      <c r="BF44" s="17">
        <f>IF(OR(AG44="",B44=""),"",SUMIFS($AG$2:AG44,$B$2:B44,B44))</f>
        <v>8</v>
      </c>
      <c r="BG44" s="17">
        <f>IF(OR(AH44="",B44=""),"",SUMIFS($AH$2:AH44,$B$2:B44,B44))</f>
        <v>46</v>
      </c>
      <c r="BH44" s="17">
        <f>IF(OR(AI44="",B44=""),"",SUMIFS($AI$2:AI44,$B$2:B44,B44))</f>
        <v>46</v>
      </c>
      <c r="BI44" s="17">
        <f t="shared" ref="BI44:BM45" si="51">IF(AJ44="","",IF(BI42="",AJ44,MAX(BI42,AJ44)))</f>
        <v>49812</v>
      </c>
      <c r="BJ44" s="17">
        <f t="shared" si="51"/>
        <v>49568</v>
      </c>
      <c r="BK44" s="17">
        <f t="shared" si="51"/>
        <v>49252</v>
      </c>
      <c r="BL44" s="17">
        <f t="shared" si="51"/>
        <v>49910</v>
      </c>
      <c r="BM44" s="17">
        <f t="shared" si="51"/>
        <v>49690</v>
      </c>
      <c r="BN44" s="17">
        <f t="shared" si="25"/>
        <v>0</v>
      </c>
      <c r="BO44" s="17">
        <f t="shared" si="26"/>
        <v>0</v>
      </c>
      <c r="BP44" s="17">
        <f t="shared" si="27"/>
        <v>0</v>
      </c>
      <c r="BQ44" s="17">
        <f t="shared" si="28"/>
        <v>0</v>
      </c>
      <c r="BR44" s="17">
        <f t="shared" si="29"/>
        <v>0</v>
      </c>
    </row>
    <row r="45" spans="1:70" x14ac:dyDescent="0.25">
      <c r="A45">
        <f t="shared" si="0"/>
        <v>44</v>
      </c>
      <c r="B45" s="9">
        <v>46146</v>
      </c>
      <c r="C45" s="32">
        <v>0.7104166666666667</v>
      </c>
      <c r="D45" s="11" t="str">
        <f t="shared" si="35"/>
        <v>Lu</v>
      </c>
      <c r="E45" s="11" t="str">
        <f t="shared" si="2"/>
        <v>D</v>
      </c>
      <c r="F45" s="12" t="s">
        <v>12</v>
      </c>
      <c r="G45" s="12" t="s">
        <v>14</v>
      </c>
      <c r="H45" s="12" t="s">
        <v>23</v>
      </c>
      <c r="I45" s="12" t="s">
        <v>24</v>
      </c>
      <c r="J45" s="13">
        <v>0.13</v>
      </c>
      <c r="K45" s="13">
        <v>0.06</v>
      </c>
      <c r="L45" s="13">
        <v>0.1</v>
      </c>
      <c r="M45" s="13">
        <v>0.13</v>
      </c>
      <c r="N45" s="12" t="s">
        <v>32</v>
      </c>
      <c r="O45" s="12"/>
      <c r="P45" s="14">
        <f t="shared" si="30"/>
        <v>0.46153846153846151</v>
      </c>
      <c r="Q45" s="14">
        <f t="shared" si="31"/>
        <v>0.76923076923076927</v>
      </c>
      <c r="R45" s="14">
        <f t="shared" si="32"/>
        <v>-1</v>
      </c>
      <c r="S45" s="14">
        <f t="shared" si="33"/>
        <v>0.61538461538461542</v>
      </c>
      <c r="T45" s="14">
        <f t="shared" si="34"/>
        <v>0.61538461538461542</v>
      </c>
      <c r="U45" s="15">
        <f>IF(P45="","",P45*Config!$B$6)</f>
        <v>46.153846153846153</v>
      </c>
      <c r="V45" s="15">
        <f>IF(Q45="","",Q45*Config!$B$6)</f>
        <v>76.923076923076934</v>
      </c>
      <c r="W45" s="15">
        <f>IF(R45="","",R45*Config!$B$6)</f>
        <v>-100</v>
      </c>
      <c r="X45" s="15">
        <f>IF(S45="","",S45*Config!$B$6)</f>
        <v>61.53846153846154</v>
      </c>
      <c r="Y45" s="15">
        <f>IF(T45="","",T45*Config!$B$6)</f>
        <v>61.53846153846154</v>
      </c>
      <c r="Z45" s="15">
        <f>IF(U45="","",Config!$B$4 + SUM($U$2:U45))</f>
        <v>10224.196457137634</v>
      </c>
      <c r="AA45" s="15">
        <f>IF(V45="","",Config!$B$4 + SUM($V$2:V45))</f>
        <v>9951.9140908111494</v>
      </c>
      <c r="AB45" s="15">
        <f>IF(W45="","",Config!$B$4 + SUM($W$2:W45))</f>
        <v>9200</v>
      </c>
      <c r="AC45" s="15">
        <f>IF(X45="","",Config!$B$4 + SUM($X$2:X45))</f>
        <v>10438.055273974391</v>
      </c>
      <c r="AD45" s="15">
        <f>IF(Y45="","",Config!$B$4 + SUM($Y$2:Y45))</f>
        <v>10088.055273974393</v>
      </c>
      <c r="AE45" s="15">
        <f>IF(P45="","",P45*J45/100*Config!$B$11)</f>
        <v>23.999999999999996</v>
      </c>
      <c r="AF45" s="15">
        <f>IF(Q45="","",Q45*J45/100*Config!$B$11)</f>
        <v>40</v>
      </c>
      <c r="AG45" s="15">
        <f>IF(R45="","",R45*J45/100*Config!$B$11)</f>
        <v>-52</v>
      </c>
      <c r="AH45" s="15">
        <f>IF(S45="","",S45*J45/100*Config!$B$11)</f>
        <v>32</v>
      </c>
      <c r="AI45" s="15">
        <f>IF(T45="","",T45*J45/100*Config!$B$11)</f>
        <v>32</v>
      </c>
      <c r="AJ45" s="15">
        <f>IF(AE45="","",Config!$B$9 + SUM($AE$2:AE45))</f>
        <v>49836</v>
      </c>
      <c r="AK45" s="15">
        <f>IF(AF45="","",Config!$B$9 + SUM($AF$2:AF45))</f>
        <v>49608</v>
      </c>
      <c r="AL45" s="15">
        <f>IF(AG45="","",Config!$B$9 + SUM($AG$2:AG45))</f>
        <v>49200</v>
      </c>
      <c r="AM45" s="15">
        <f>IF(AH45="","",Config!$B$9 + SUM($AH$2:AH45))</f>
        <v>49942</v>
      </c>
      <c r="AN45" s="15">
        <f>IF(AI45="","",Config!$B$9 + SUM($AI$2:AI45))</f>
        <v>49722</v>
      </c>
      <c r="AO45" s="16">
        <f t="shared" si="5"/>
        <v>1</v>
      </c>
      <c r="AP45" s="16">
        <f t="shared" si="6"/>
        <v>1</v>
      </c>
      <c r="AQ45" s="16">
        <f t="shared" si="7"/>
        <v>0</v>
      </c>
      <c r="AR45" s="16">
        <f t="shared" si="8"/>
        <v>1</v>
      </c>
      <c r="AS45" s="16">
        <f t="shared" si="9"/>
        <v>1</v>
      </c>
      <c r="AT45" s="17">
        <f t="shared" si="50"/>
        <v>10224.196457137634</v>
      </c>
      <c r="AU45" s="17">
        <f t="shared" si="50"/>
        <v>9951.9140908111494</v>
      </c>
      <c r="AV45" s="17">
        <f t="shared" si="50"/>
        <v>9500</v>
      </c>
      <c r="AW45" s="17">
        <f t="shared" si="50"/>
        <v>10438.055273974391</v>
      </c>
      <c r="AX45" s="17">
        <f t="shared" si="50"/>
        <v>10088.055273974393</v>
      </c>
      <c r="AY45" s="17">
        <f t="shared" si="15"/>
        <v>0</v>
      </c>
      <c r="AZ45" s="17">
        <f t="shared" si="16"/>
        <v>0</v>
      </c>
      <c r="BA45" s="17">
        <f t="shared" si="17"/>
        <v>300</v>
      </c>
      <c r="BB45" s="17">
        <f t="shared" si="18"/>
        <v>0</v>
      </c>
      <c r="BC45" s="17">
        <f t="shared" si="19"/>
        <v>0</v>
      </c>
      <c r="BD45" s="17">
        <f>IF(OR(AE45="",B45=""),"",SUMIFS($AE$2:AE45,$B$2:B45,B45))</f>
        <v>60</v>
      </c>
      <c r="BE45" s="17">
        <f>IF(OR(AF45="",B45=""),"",SUMIFS($AF$2:AF45,$B$2:B45,B45))</f>
        <v>96</v>
      </c>
      <c r="BF45" s="17">
        <f>IF(OR(AG45="",B45=""),"",SUMIFS($AG$2:AG45,$B$2:B45,B45))</f>
        <v>-44</v>
      </c>
      <c r="BG45" s="17">
        <f>IF(OR(AH45="",B45=""),"",SUMIFS($AH$2:AH45,$B$2:B45,B45))</f>
        <v>78</v>
      </c>
      <c r="BH45" s="17">
        <f>IF(OR(AI45="",B45=""),"",SUMIFS($AI$2:AI45,$B$2:B45,B45))</f>
        <v>78</v>
      </c>
      <c r="BI45" s="17">
        <f t="shared" si="51"/>
        <v>49836</v>
      </c>
      <c r="BJ45" s="17">
        <f t="shared" si="51"/>
        <v>49608</v>
      </c>
      <c r="BK45" s="17">
        <f t="shared" si="51"/>
        <v>49244</v>
      </c>
      <c r="BL45" s="17">
        <f t="shared" si="51"/>
        <v>49942</v>
      </c>
      <c r="BM45" s="17">
        <f t="shared" si="51"/>
        <v>49722</v>
      </c>
      <c r="BN45" s="17">
        <f t="shared" si="25"/>
        <v>0</v>
      </c>
      <c r="BO45" s="17">
        <f t="shared" si="26"/>
        <v>0</v>
      </c>
      <c r="BP45" s="17">
        <f t="shared" si="27"/>
        <v>44</v>
      </c>
      <c r="BQ45" s="17">
        <f t="shared" si="28"/>
        <v>0</v>
      </c>
      <c r="BR45" s="17">
        <f t="shared" si="29"/>
        <v>0</v>
      </c>
    </row>
    <row r="46" spans="1:70" x14ac:dyDescent="0.25">
      <c r="A46">
        <f t="shared" si="0"/>
        <v>45</v>
      </c>
      <c r="B46" s="9">
        <v>46143</v>
      </c>
      <c r="C46" s="32">
        <v>0.94374999999999998</v>
      </c>
      <c r="D46" s="11" t="str">
        <f t="shared" si="35"/>
        <v>Vi</v>
      </c>
      <c r="E46" s="11" t="str">
        <f t="shared" si="2"/>
        <v>D</v>
      </c>
      <c r="F46" s="12" t="s">
        <v>12</v>
      </c>
      <c r="G46" s="12" t="s">
        <v>14</v>
      </c>
      <c r="H46" s="12" t="s">
        <v>23</v>
      </c>
      <c r="I46" s="12" t="s">
        <v>16</v>
      </c>
      <c r="J46" s="13">
        <v>0.09</v>
      </c>
      <c r="K46" s="13">
        <v>0.03</v>
      </c>
      <c r="L46" s="13">
        <v>0.06</v>
      </c>
      <c r="M46" s="13">
        <v>0.09</v>
      </c>
      <c r="N46" s="12" t="s">
        <v>17</v>
      </c>
      <c r="O46" s="12"/>
      <c r="P46" s="14">
        <f t="shared" si="30"/>
        <v>-1</v>
      </c>
      <c r="Q46" s="14">
        <f t="shared" si="31"/>
        <v>-1</v>
      </c>
      <c r="R46" s="14">
        <f t="shared" si="32"/>
        <v>-1</v>
      </c>
      <c r="S46" s="14">
        <f t="shared" si="33"/>
        <v>-1</v>
      </c>
      <c r="T46" s="14">
        <f t="shared" si="34"/>
        <v>-1</v>
      </c>
      <c r="U46" s="15">
        <f>IF(P46="","",P46*Config!$B$6)</f>
        <v>-100</v>
      </c>
      <c r="V46" s="15">
        <f>IF(Q46="","",Q46*Config!$B$6)</f>
        <v>-100</v>
      </c>
      <c r="W46" s="15">
        <f>IF(R46="","",R46*Config!$B$6)</f>
        <v>-100</v>
      </c>
      <c r="X46" s="15">
        <f>IF(S46="","",S46*Config!$B$6)</f>
        <v>-100</v>
      </c>
      <c r="Y46" s="15">
        <f>IF(T46="","",T46*Config!$B$6)</f>
        <v>-100</v>
      </c>
      <c r="Z46" s="15">
        <f>IF(U46="","",Config!$B$4 + SUM($U$2:U46))</f>
        <v>10124.196457137634</v>
      </c>
      <c r="AA46" s="15">
        <f>IF(V46="","",Config!$B$4 + SUM($V$2:V46))</f>
        <v>9851.9140908111494</v>
      </c>
      <c r="AB46" s="15">
        <f>IF(W46="","",Config!$B$4 + SUM($W$2:W46))</f>
        <v>9100</v>
      </c>
      <c r="AC46" s="15">
        <f>IF(X46="","",Config!$B$4 + SUM($X$2:X46))</f>
        <v>10338.055273974391</v>
      </c>
      <c r="AD46" s="15">
        <f>IF(Y46="","",Config!$B$4 + SUM($Y$2:Y46))</f>
        <v>9988.0552739743925</v>
      </c>
      <c r="AE46" s="15">
        <f>IF(P46="","",P46*J46/100*Config!$B$11)</f>
        <v>-36</v>
      </c>
      <c r="AF46" s="15">
        <f>IF(Q46="","",Q46*J46/100*Config!$B$11)</f>
        <v>-36</v>
      </c>
      <c r="AG46" s="15">
        <f>IF(R46="","",R46*J46/100*Config!$B$11)</f>
        <v>-36</v>
      </c>
      <c r="AH46" s="15">
        <f>IF(S46="","",S46*J46/100*Config!$B$11)</f>
        <v>-36</v>
      </c>
      <c r="AI46" s="15">
        <f>IF(T46="","",T46*J46/100*Config!$B$11)</f>
        <v>-36</v>
      </c>
      <c r="AJ46" s="15">
        <f>IF(AE46="","",Config!$B$9 + SUM($AE$2:AE46))</f>
        <v>49800</v>
      </c>
      <c r="AK46" s="15">
        <f>IF(AF46="","",Config!$B$9 + SUM($AF$2:AF46))</f>
        <v>49572</v>
      </c>
      <c r="AL46" s="15">
        <f>IF(AG46="","",Config!$B$9 + SUM($AG$2:AG46))</f>
        <v>49164</v>
      </c>
      <c r="AM46" s="15">
        <f>IF(AH46="","",Config!$B$9 + SUM($AH$2:AH46))</f>
        <v>49906</v>
      </c>
      <c r="AN46" s="15">
        <f>IF(AI46="","",Config!$B$9 + SUM($AI$2:AI46))</f>
        <v>49686</v>
      </c>
      <c r="AO46" s="16">
        <f t="shared" si="5"/>
        <v>0</v>
      </c>
      <c r="AP46" s="16">
        <f t="shared" si="6"/>
        <v>0</v>
      </c>
      <c r="AQ46" s="16">
        <f t="shared" si="7"/>
        <v>0</v>
      </c>
      <c r="AR46" s="16">
        <f t="shared" si="8"/>
        <v>0</v>
      </c>
      <c r="AS46" s="16">
        <f t="shared" si="9"/>
        <v>0</v>
      </c>
      <c r="AT46" s="17">
        <f t="shared" ref="AT46:AX47" si="52">IF(Z46="","",IF(AT45="",Z46,MAX(AT45,Z46)))</f>
        <v>10224.196457137634</v>
      </c>
      <c r="AU46" s="17">
        <f t="shared" si="52"/>
        <v>9951.9140908111494</v>
      </c>
      <c r="AV46" s="17">
        <f t="shared" si="52"/>
        <v>9500</v>
      </c>
      <c r="AW46" s="17">
        <f t="shared" si="52"/>
        <v>10438.055273974391</v>
      </c>
      <c r="AX46" s="17">
        <f t="shared" si="52"/>
        <v>10088.055273974393</v>
      </c>
      <c r="AY46" s="17">
        <f t="shared" si="15"/>
        <v>100</v>
      </c>
      <c r="AZ46" s="17">
        <f t="shared" si="16"/>
        <v>100</v>
      </c>
      <c r="BA46" s="17">
        <f t="shared" si="17"/>
        <v>400</v>
      </c>
      <c r="BB46" s="17">
        <f t="shared" si="18"/>
        <v>100</v>
      </c>
      <c r="BC46" s="17">
        <f t="shared" si="19"/>
        <v>100</v>
      </c>
      <c r="BD46" s="17">
        <f>IF(OR(AE46="",B46=""),"",SUMIFS($AE$2:AE46,$B$2:B46,B46))</f>
        <v>-36</v>
      </c>
      <c r="BE46" s="17">
        <f>IF(OR(AF46="",B46=""),"",SUMIFS($AF$2:AF46,$B$2:B46,B46))</f>
        <v>-36</v>
      </c>
      <c r="BF46" s="17">
        <f>IF(OR(AG46="",B46=""),"",SUMIFS($AG$2:AG46,$B$2:B46,B46))</f>
        <v>-36</v>
      </c>
      <c r="BG46" s="17">
        <f>IF(OR(AH46="",B46=""),"",SUMIFS($AH$2:AH46,$B$2:B46,B46))</f>
        <v>-36</v>
      </c>
      <c r="BH46" s="17">
        <f>IF(OR(AI46="",B46=""),"",SUMIFS($AI$2:AI46,$B$2:B46,B46))</f>
        <v>-36</v>
      </c>
      <c r="BI46" s="17">
        <f t="shared" ref="BI46:BM47" si="53">IF(AJ46="","",IF(BI45="",AJ46,MAX(BI45,AJ46)))</f>
        <v>49836</v>
      </c>
      <c r="BJ46" s="17">
        <f t="shared" si="53"/>
        <v>49608</v>
      </c>
      <c r="BK46" s="17">
        <f t="shared" si="53"/>
        <v>49244</v>
      </c>
      <c r="BL46" s="17">
        <f t="shared" si="53"/>
        <v>49942</v>
      </c>
      <c r="BM46" s="17">
        <f t="shared" si="53"/>
        <v>49722</v>
      </c>
      <c r="BN46" s="17">
        <f t="shared" si="25"/>
        <v>36</v>
      </c>
      <c r="BO46" s="17">
        <f t="shared" si="26"/>
        <v>36</v>
      </c>
      <c r="BP46" s="17">
        <f t="shared" si="27"/>
        <v>80</v>
      </c>
      <c r="BQ46" s="17">
        <f t="shared" si="28"/>
        <v>36</v>
      </c>
      <c r="BR46" s="17">
        <f t="shared" si="29"/>
        <v>36</v>
      </c>
    </row>
    <row r="47" spans="1:70" x14ac:dyDescent="0.25">
      <c r="A47">
        <f t="shared" si="0"/>
        <v>46</v>
      </c>
      <c r="B47" s="9">
        <v>46143</v>
      </c>
      <c r="C47" s="32">
        <v>0.90138888888888891</v>
      </c>
      <c r="D47" s="11" t="str">
        <f t="shared" si="35"/>
        <v>Vi</v>
      </c>
      <c r="E47" s="11" t="str">
        <f t="shared" si="2"/>
        <v>D</v>
      </c>
      <c r="F47" s="12" t="s">
        <v>12</v>
      </c>
      <c r="G47" s="12" t="s">
        <v>14</v>
      </c>
      <c r="H47" s="12" t="s">
        <v>23</v>
      </c>
      <c r="I47" s="12" t="s">
        <v>24</v>
      </c>
      <c r="J47" s="13">
        <v>0.15</v>
      </c>
      <c r="K47" s="13">
        <v>7.0000000000000007E-2</v>
      </c>
      <c r="L47" s="13">
        <v>0.12</v>
      </c>
      <c r="M47" s="13">
        <v>0.15</v>
      </c>
      <c r="N47" s="12" t="s">
        <v>32</v>
      </c>
      <c r="O47" s="12"/>
      <c r="P47" s="14">
        <f t="shared" si="30"/>
        <v>0.46666666666666673</v>
      </c>
      <c r="Q47" s="14">
        <f t="shared" si="31"/>
        <v>0.8</v>
      </c>
      <c r="R47" s="14">
        <f t="shared" si="32"/>
        <v>-1</v>
      </c>
      <c r="S47" s="14">
        <f t="shared" si="33"/>
        <v>0.63333333333333341</v>
      </c>
      <c r="T47" s="14">
        <f t="shared" si="34"/>
        <v>0.63333333333333341</v>
      </c>
      <c r="U47" s="15">
        <f>IF(P47="","",P47*Config!$B$6)</f>
        <v>46.666666666666671</v>
      </c>
      <c r="V47" s="15">
        <f>IF(Q47="","",Q47*Config!$B$6)</f>
        <v>80</v>
      </c>
      <c r="W47" s="15">
        <f>IF(R47="","",R47*Config!$B$6)</f>
        <v>-100</v>
      </c>
      <c r="X47" s="15">
        <f>IF(S47="","",S47*Config!$B$6)</f>
        <v>63.333333333333343</v>
      </c>
      <c r="Y47" s="15">
        <f>IF(T47="","",T47*Config!$B$6)</f>
        <v>63.333333333333343</v>
      </c>
      <c r="Z47" s="15">
        <f>IF(U47="","",Config!$B$4 + SUM($U$2:U47))</f>
        <v>10170.8631238043</v>
      </c>
      <c r="AA47" s="15">
        <f>IF(V47="","",Config!$B$4 + SUM($V$2:V47))</f>
        <v>9931.9140908111494</v>
      </c>
      <c r="AB47" s="15">
        <f>IF(W47="","",Config!$B$4 + SUM($W$2:W47))</f>
        <v>9000</v>
      </c>
      <c r="AC47" s="15">
        <f>IF(X47="","",Config!$B$4 + SUM($X$2:X47))</f>
        <v>10401.388607307725</v>
      </c>
      <c r="AD47" s="15">
        <f>IF(Y47="","",Config!$B$4 + SUM($Y$2:Y47))</f>
        <v>10051.388607307725</v>
      </c>
      <c r="AE47" s="15">
        <f>IF(P47="","",P47*J47/100*Config!$B$11)</f>
        <v>28.000000000000004</v>
      </c>
      <c r="AF47" s="15">
        <f>IF(Q47="","",Q47*J47/100*Config!$B$11)</f>
        <v>47.999999999999993</v>
      </c>
      <c r="AG47" s="15">
        <f>IF(R47="","",R47*J47/100*Config!$B$11)</f>
        <v>-60</v>
      </c>
      <c r="AH47" s="15">
        <f>IF(S47="","",S47*J47/100*Config!$B$11)</f>
        <v>38.000000000000007</v>
      </c>
      <c r="AI47" s="15">
        <f>IF(T47="","",T47*J47/100*Config!$B$11)</f>
        <v>38.000000000000007</v>
      </c>
      <c r="AJ47" s="15">
        <f>IF(AE47="","",Config!$B$9 + SUM($AE$2:AE47))</f>
        <v>49828</v>
      </c>
      <c r="AK47" s="15">
        <f>IF(AF47="","",Config!$B$9 + SUM($AF$2:AF47))</f>
        <v>49620</v>
      </c>
      <c r="AL47" s="15">
        <f>IF(AG47="","",Config!$B$9 + SUM($AG$2:AG47))</f>
        <v>49104</v>
      </c>
      <c r="AM47" s="15">
        <f>IF(AH47="","",Config!$B$9 + SUM($AH$2:AH47))</f>
        <v>49944</v>
      </c>
      <c r="AN47" s="15">
        <f>IF(AI47="","",Config!$B$9 + SUM($AI$2:AI47))</f>
        <v>49724</v>
      </c>
      <c r="AO47" s="16">
        <f t="shared" si="5"/>
        <v>1</v>
      </c>
      <c r="AP47" s="16">
        <f t="shared" si="6"/>
        <v>1</v>
      </c>
      <c r="AQ47" s="16">
        <f t="shared" si="7"/>
        <v>0</v>
      </c>
      <c r="AR47" s="16">
        <f t="shared" si="8"/>
        <v>1</v>
      </c>
      <c r="AS47" s="16">
        <f t="shared" si="9"/>
        <v>1</v>
      </c>
      <c r="AT47" s="17">
        <f t="shared" si="52"/>
        <v>10224.196457137634</v>
      </c>
      <c r="AU47" s="17">
        <f t="shared" si="52"/>
        <v>9951.9140908111494</v>
      </c>
      <c r="AV47" s="17">
        <f t="shared" si="52"/>
        <v>9500</v>
      </c>
      <c r="AW47" s="17">
        <f t="shared" si="52"/>
        <v>10438.055273974391</v>
      </c>
      <c r="AX47" s="17">
        <f t="shared" si="52"/>
        <v>10088.055273974393</v>
      </c>
      <c r="AY47" s="17">
        <f t="shared" si="15"/>
        <v>53.33333333333394</v>
      </c>
      <c r="AZ47" s="17">
        <f t="shared" si="16"/>
        <v>20</v>
      </c>
      <c r="BA47" s="17">
        <f t="shared" si="17"/>
        <v>500</v>
      </c>
      <c r="BB47" s="17">
        <f t="shared" si="18"/>
        <v>36.66666666666606</v>
      </c>
      <c r="BC47" s="17">
        <f t="shared" si="19"/>
        <v>36.666666666667879</v>
      </c>
      <c r="BD47" s="17">
        <f>IF(OR(AE47="",B47=""),"",SUMIFS($AE$2:AE47,$B$2:B47,B47))</f>
        <v>-7.9999999999999964</v>
      </c>
      <c r="BE47" s="17">
        <f>IF(OR(AF47="",B47=""),"",SUMIFS($AF$2:AF47,$B$2:B47,B47))</f>
        <v>11.999999999999993</v>
      </c>
      <c r="BF47" s="17">
        <f>IF(OR(AG47="",B47=""),"",SUMIFS($AG$2:AG47,$B$2:B47,B47))</f>
        <v>-96</v>
      </c>
      <c r="BG47" s="17">
        <f>IF(OR(AH47="",B47=""),"",SUMIFS($AH$2:AH47,$B$2:B47,B47))</f>
        <v>2.0000000000000071</v>
      </c>
      <c r="BH47" s="17">
        <f>IF(OR(AI47="",B47=""),"",SUMIFS($AI$2:AI47,$B$2:B47,B47))</f>
        <v>2.0000000000000071</v>
      </c>
      <c r="BI47" s="17">
        <f t="shared" si="53"/>
        <v>49836</v>
      </c>
      <c r="BJ47" s="17">
        <f t="shared" si="53"/>
        <v>49620</v>
      </c>
      <c r="BK47" s="17">
        <f t="shared" si="53"/>
        <v>49244</v>
      </c>
      <c r="BL47" s="17">
        <f t="shared" si="53"/>
        <v>49944</v>
      </c>
      <c r="BM47" s="17">
        <f t="shared" si="53"/>
        <v>49724</v>
      </c>
      <c r="BN47" s="17">
        <f t="shared" si="25"/>
        <v>8</v>
      </c>
      <c r="BO47" s="17">
        <f t="shared" si="26"/>
        <v>0</v>
      </c>
      <c r="BP47" s="17">
        <f t="shared" si="27"/>
        <v>140</v>
      </c>
      <c r="BQ47" s="17">
        <f t="shared" si="28"/>
        <v>0</v>
      </c>
      <c r="BR47" s="17">
        <f t="shared" si="29"/>
        <v>0</v>
      </c>
    </row>
    <row r="48" spans="1:70" x14ac:dyDescent="0.25">
      <c r="A48">
        <f t="shared" si="0"/>
        <v>47</v>
      </c>
      <c r="B48" s="9">
        <v>46143</v>
      </c>
      <c r="C48" s="32">
        <v>0.8520833333333333</v>
      </c>
      <c r="D48" s="11" t="str">
        <f t="shared" si="35"/>
        <v>Vi</v>
      </c>
      <c r="E48" s="11" t="str">
        <f t="shared" si="2"/>
        <v>D</v>
      </c>
      <c r="F48" s="12" t="s">
        <v>12</v>
      </c>
      <c r="G48" s="12" t="s">
        <v>14</v>
      </c>
      <c r="H48" s="12" t="s">
        <v>23</v>
      </c>
      <c r="I48" s="12" t="s">
        <v>16</v>
      </c>
      <c r="J48" s="13">
        <v>0.08</v>
      </c>
      <c r="K48" s="13">
        <v>0.03</v>
      </c>
      <c r="L48" s="13">
        <v>0.05</v>
      </c>
      <c r="M48" s="13">
        <v>0.08</v>
      </c>
      <c r="N48" s="12" t="s">
        <v>36</v>
      </c>
      <c r="O48" s="12"/>
      <c r="P48" s="14">
        <f t="shared" si="30"/>
        <v>0.375</v>
      </c>
      <c r="Q48" s="14">
        <f t="shared" si="31"/>
        <v>0.625</v>
      </c>
      <c r="R48" s="14">
        <f t="shared" si="32"/>
        <v>1</v>
      </c>
      <c r="S48" s="14">
        <f t="shared" si="33"/>
        <v>0.5</v>
      </c>
      <c r="T48" s="14">
        <f t="shared" si="34"/>
        <v>0.5</v>
      </c>
      <c r="U48" s="15">
        <f>IF(P48="","",P48*Config!$B$6)</f>
        <v>37.5</v>
      </c>
      <c r="V48" s="15">
        <f>IF(Q48="","",Q48*Config!$B$6)</f>
        <v>62.5</v>
      </c>
      <c r="W48" s="15">
        <f>IF(R48="","",R48*Config!$B$6)</f>
        <v>100</v>
      </c>
      <c r="X48" s="15">
        <f>IF(S48="","",S48*Config!$B$6)</f>
        <v>50</v>
      </c>
      <c r="Y48" s="15">
        <f>IF(T48="","",T48*Config!$B$6)</f>
        <v>50</v>
      </c>
      <c r="Z48" s="15">
        <f>IF(U48="","",Config!$B$4 + SUM($U$2:U48))</f>
        <v>10208.3631238043</v>
      </c>
      <c r="AA48" s="15">
        <f>IF(V48="","",Config!$B$4 + SUM($V$2:V48))</f>
        <v>9994.4140908111494</v>
      </c>
      <c r="AB48" s="15">
        <f>IF(W48="","",Config!$B$4 + SUM($W$2:W48))</f>
        <v>9100</v>
      </c>
      <c r="AC48" s="15">
        <f>IF(X48="","",Config!$B$4 + SUM($X$2:X48))</f>
        <v>10451.388607307725</v>
      </c>
      <c r="AD48" s="15">
        <f>IF(Y48="","",Config!$B$4 + SUM($Y$2:Y48))</f>
        <v>10101.388607307725</v>
      </c>
      <c r="AE48" s="15">
        <f>IF(P48="","",P48*J48/100*Config!$B$11)</f>
        <v>11.999999999999998</v>
      </c>
      <c r="AF48" s="15">
        <f>IF(Q48="","",Q48*J48/100*Config!$B$11)</f>
        <v>20</v>
      </c>
      <c r="AG48" s="15">
        <f>IF(R48="","",R48*J48/100*Config!$B$11)</f>
        <v>32</v>
      </c>
      <c r="AH48" s="15">
        <f>IF(S48="","",S48*J48/100*Config!$B$11)</f>
        <v>16</v>
      </c>
      <c r="AI48" s="15">
        <f>IF(T48="","",T48*J48/100*Config!$B$11)</f>
        <v>16</v>
      </c>
      <c r="AJ48" s="15">
        <f>IF(AE48="","",Config!$B$9 + SUM($AE$2:AE48))</f>
        <v>49840</v>
      </c>
      <c r="AK48" s="15">
        <f>IF(AF48="","",Config!$B$9 + SUM($AF$2:AF48))</f>
        <v>49640</v>
      </c>
      <c r="AL48" s="15">
        <f>IF(AG48="","",Config!$B$9 + SUM($AG$2:AG48))</f>
        <v>49136</v>
      </c>
      <c r="AM48" s="15">
        <f>IF(AH48="","",Config!$B$9 + SUM($AH$2:AH48))</f>
        <v>49960</v>
      </c>
      <c r="AN48" s="15">
        <f>IF(AI48="","",Config!$B$9 + SUM($AI$2:AI48))</f>
        <v>49740</v>
      </c>
      <c r="AO48" s="16">
        <f t="shared" si="5"/>
        <v>1</v>
      </c>
      <c r="AP48" s="16">
        <f t="shared" si="6"/>
        <v>1</v>
      </c>
      <c r="AQ48" s="16">
        <f t="shared" si="7"/>
        <v>1</v>
      </c>
      <c r="AR48" s="16">
        <f t="shared" si="8"/>
        <v>1</v>
      </c>
      <c r="AS48" s="16">
        <f t="shared" si="9"/>
        <v>1</v>
      </c>
      <c r="AT48" s="17">
        <f>IF(Z48="","",IF(AT46="",Z48,MAX(AT46,Z48)))</f>
        <v>10224.196457137634</v>
      </c>
      <c r="AU48" s="17">
        <f>IF(AA48="","",IF(AU46="",AA48,MAX(AU46,AA48)))</f>
        <v>9994.4140908111494</v>
      </c>
      <c r="AV48" s="17">
        <f>IF(AB48="","",IF(AV46="",AB48,MAX(AV46,AB48)))</f>
        <v>9500</v>
      </c>
      <c r="AW48" s="17">
        <f>IF(AC48="","",IF(AW46="",AC48,MAX(AW46,AC48)))</f>
        <v>10451.388607307725</v>
      </c>
      <c r="AX48" s="17">
        <f>IF(AD48="","",IF(AX46="",AD48,MAX(AX46,AD48)))</f>
        <v>10101.388607307725</v>
      </c>
      <c r="AY48" s="17">
        <f t="shared" si="15"/>
        <v>15.83333333333394</v>
      </c>
      <c r="AZ48" s="17">
        <f t="shared" si="16"/>
        <v>0</v>
      </c>
      <c r="BA48" s="17">
        <f t="shared" si="17"/>
        <v>400</v>
      </c>
      <c r="BB48" s="17">
        <f t="shared" si="18"/>
        <v>0</v>
      </c>
      <c r="BC48" s="17">
        <f t="shared" si="19"/>
        <v>0</v>
      </c>
      <c r="BD48" s="17">
        <f>IF(OR(AE48="",B48=""),"",SUMIFS($AE$2:AE48,$B$2:B48,B48))</f>
        <v>4.0000000000000018</v>
      </c>
      <c r="BE48" s="17">
        <f>IF(OR(AF48="",B48=""),"",SUMIFS($AF$2:AF48,$B$2:B48,B48))</f>
        <v>31.999999999999993</v>
      </c>
      <c r="BF48" s="17">
        <f>IF(OR(AG48="",B48=""),"",SUMIFS($AG$2:AG48,$B$2:B48,B48))</f>
        <v>-64</v>
      </c>
      <c r="BG48" s="17">
        <f>IF(OR(AH48="",B48=""),"",SUMIFS($AH$2:AH48,$B$2:B48,B48))</f>
        <v>18.000000000000007</v>
      </c>
      <c r="BH48" s="17">
        <f>IF(OR(AI48="",B48=""),"",SUMIFS($AI$2:AI48,$B$2:B48,B48))</f>
        <v>18.000000000000007</v>
      </c>
      <c r="BI48" s="17">
        <f>IF(AJ48="","",IF(BI46="",AJ48,MAX(BI46,AJ48)))</f>
        <v>49840</v>
      </c>
      <c r="BJ48" s="17">
        <f>IF(AK48="","",IF(BJ46="",AK48,MAX(BJ46,AK48)))</f>
        <v>49640</v>
      </c>
      <c r="BK48" s="17">
        <f>IF(AL48="","",IF(BK46="",AL48,MAX(BK46,AL48)))</f>
        <v>49244</v>
      </c>
      <c r="BL48" s="17">
        <f>IF(AM48="","",IF(BL46="",AM48,MAX(BL46,AM48)))</f>
        <v>49960</v>
      </c>
      <c r="BM48" s="17">
        <f>IF(AN48="","",IF(BM46="",AN48,MAX(BM46,AN48)))</f>
        <v>49740</v>
      </c>
      <c r="BN48" s="17">
        <f t="shared" si="25"/>
        <v>0</v>
      </c>
      <c r="BO48" s="17">
        <f t="shared" si="26"/>
        <v>0</v>
      </c>
      <c r="BP48" s="17">
        <f t="shared" si="27"/>
        <v>108</v>
      </c>
      <c r="BQ48" s="17">
        <f t="shared" si="28"/>
        <v>0</v>
      </c>
      <c r="BR48" s="17">
        <f t="shared" si="29"/>
        <v>0</v>
      </c>
    </row>
    <row r="49" spans="1:70" x14ac:dyDescent="0.25">
      <c r="A49">
        <f t="shared" si="0"/>
        <v>48</v>
      </c>
      <c r="B49" s="9">
        <v>46143</v>
      </c>
      <c r="C49" s="32">
        <v>0.78541666666666676</v>
      </c>
      <c r="D49" s="11" t="str">
        <f t="shared" si="35"/>
        <v>Vi</v>
      </c>
      <c r="E49" s="11" t="str">
        <f t="shared" si="2"/>
        <v>D</v>
      </c>
      <c r="F49" s="12" t="s">
        <v>12</v>
      </c>
      <c r="G49" s="12" t="s">
        <v>14</v>
      </c>
      <c r="H49" s="12" t="s">
        <v>23</v>
      </c>
      <c r="I49" s="12" t="s">
        <v>24</v>
      </c>
      <c r="J49" s="13">
        <v>0.15</v>
      </c>
      <c r="K49" s="13">
        <v>7.0000000000000007E-2</v>
      </c>
      <c r="L49" s="13">
        <v>0.12</v>
      </c>
      <c r="M49" s="13">
        <v>0.15</v>
      </c>
      <c r="N49" s="12" t="s">
        <v>36</v>
      </c>
      <c r="O49" s="12"/>
      <c r="P49" s="14">
        <f t="shared" si="30"/>
        <v>0.46666666666666673</v>
      </c>
      <c r="Q49" s="14">
        <f t="shared" si="31"/>
        <v>0.8</v>
      </c>
      <c r="R49" s="14">
        <f t="shared" si="32"/>
        <v>1</v>
      </c>
      <c r="S49" s="14">
        <f t="shared" si="33"/>
        <v>0.63333333333333341</v>
      </c>
      <c r="T49" s="14">
        <f t="shared" si="34"/>
        <v>0.63333333333333341</v>
      </c>
      <c r="U49" s="15">
        <f>IF(P49="","",P49*Config!$B$6)</f>
        <v>46.666666666666671</v>
      </c>
      <c r="V49" s="15">
        <f>IF(Q49="","",Q49*Config!$B$6)</f>
        <v>80</v>
      </c>
      <c r="W49" s="15">
        <f>IF(R49="","",R49*Config!$B$6)</f>
        <v>100</v>
      </c>
      <c r="X49" s="15">
        <f>IF(S49="","",S49*Config!$B$6)</f>
        <v>63.333333333333343</v>
      </c>
      <c r="Y49" s="15">
        <f>IF(T49="","",T49*Config!$B$6)</f>
        <v>63.333333333333343</v>
      </c>
      <c r="Z49" s="15">
        <f>IF(U49="","",Config!$B$4 + SUM($U$2:U49))</f>
        <v>10255.029790470968</v>
      </c>
      <c r="AA49" s="15">
        <f>IF(V49="","",Config!$B$4 + SUM($V$2:V49))</f>
        <v>10074.414090811149</v>
      </c>
      <c r="AB49" s="15">
        <f>IF(W49="","",Config!$B$4 + SUM($W$2:W49))</f>
        <v>9200</v>
      </c>
      <c r="AC49" s="15">
        <f>IF(X49="","",Config!$B$4 + SUM($X$2:X49))</f>
        <v>10514.721940641059</v>
      </c>
      <c r="AD49" s="15">
        <f>IF(Y49="","",Config!$B$4 + SUM($Y$2:Y49))</f>
        <v>10164.721940641059</v>
      </c>
      <c r="AE49" s="15">
        <f>IF(P49="","",P49*J49/100*Config!$B$11)</f>
        <v>28.000000000000004</v>
      </c>
      <c r="AF49" s="15">
        <f>IF(Q49="","",Q49*J49/100*Config!$B$11)</f>
        <v>47.999999999999993</v>
      </c>
      <c r="AG49" s="15">
        <f>IF(R49="","",R49*J49/100*Config!$B$11)</f>
        <v>60</v>
      </c>
      <c r="AH49" s="15">
        <f>IF(S49="","",S49*J49/100*Config!$B$11)</f>
        <v>38.000000000000007</v>
      </c>
      <c r="AI49" s="15">
        <f>IF(T49="","",T49*J49/100*Config!$B$11)</f>
        <v>38.000000000000007</v>
      </c>
      <c r="AJ49" s="15">
        <f>IF(AE49="","",Config!$B$9 + SUM($AE$2:AE49))</f>
        <v>49868</v>
      </c>
      <c r="AK49" s="15">
        <f>IF(AF49="","",Config!$B$9 + SUM($AF$2:AF49))</f>
        <v>49688</v>
      </c>
      <c r="AL49" s="15">
        <f>IF(AG49="","",Config!$B$9 + SUM($AG$2:AG49))</f>
        <v>49196</v>
      </c>
      <c r="AM49" s="15">
        <f>IF(AH49="","",Config!$B$9 + SUM($AH$2:AH49))</f>
        <v>49998</v>
      </c>
      <c r="AN49" s="15">
        <f>IF(AI49="","",Config!$B$9 + SUM($AI$2:AI49))</f>
        <v>49778</v>
      </c>
      <c r="AO49" s="16">
        <f t="shared" si="5"/>
        <v>1</v>
      </c>
      <c r="AP49" s="16">
        <f t="shared" si="6"/>
        <v>1</v>
      </c>
      <c r="AQ49" s="16">
        <f t="shared" si="7"/>
        <v>1</v>
      </c>
      <c r="AR49" s="16">
        <f t="shared" si="8"/>
        <v>1</v>
      </c>
      <c r="AS49" s="16">
        <f t="shared" si="9"/>
        <v>1</v>
      </c>
      <c r="AT49" s="17">
        <f t="shared" ref="AT49:AX50" si="54">IF(Z49="","",IF(AT46="",Z49,MAX(AT46,Z49)))</f>
        <v>10255.029790470968</v>
      </c>
      <c r="AU49" s="17">
        <f t="shared" si="54"/>
        <v>10074.414090811149</v>
      </c>
      <c r="AV49" s="17">
        <f t="shared" si="54"/>
        <v>9500</v>
      </c>
      <c r="AW49" s="17">
        <f t="shared" si="54"/>
        <v>10514.721940641059</v>
      </c>
      <c r="AX49" s="17">
        <f t="shared" si="54"/>
        <v>10164.721940641059</v>
      </c>
      <c r="AY49" s="17">
        <f t="shared" si="15"/>
        <v>0</v>
      </c>
      <c r="AZ49" s="17">
        <f t="shared" si="16"/>
        <v>0</v>
      </c>
      <c r="BA49" s="17">
        <f t="shared" si="17"/>
        <v>300</v>
      </c>
      <c r="BB49" s="17">
        <f t="shared" si="18"/>
        <v>0</v>
      </c>
      <c r="BC49" s="17">
        <f t="shared" si="19"/>
        <v>0</v>
      </c>
      <c r="BD49" s="17">
        <f>IF(OR(AE49="",B49=""),"",SUMIFS($AE$2:AE49,$B$2:B49,B49))</f>
        <v>32.000000000000007</v>
      </c>
      <c r="BE49" s="17">
        <f>IF(OR(AF49="",B49=""),"",SUMIFS($AF$2:AF49,$B$2:B49,B49))</f>
        <v>79.999999999999986</v>
      </c>
      <c r="BF49" s="17">
        <f>IF(OR(AG49="",B49=""),"",SUMIFS($AG$2:AG49,$B$2:B49,B49))</f>
        <v>-4</v>
      </c>
      <c r="BG49" s="17">
        <f>IF(OR(AH49="",B49=""),"",SUMIFS($AH$2:AH49,$B$2:B49,B49))</f>
        <v>56.000000000000014</v>
      </c>
      <c r="BH49" s="17">
        <f>IF(OR(AI49="",B49=""),"",SUMIFS($AI$2:AI49,$B$2:B49,B49))</f>
        <v>56.000000000000014</v>
      </c>
      <c r="BI49" s="17">
        <f t="shared" ref="BI49:BM50" si="55">IF(AJ49="","",IF(BI46="",AJ49,MAX(BI46,AJ49)))</f>
        <v>49868</v>
      </c>
      <c r="BJ49" s="17">
        <f t="shared" si="55"/>
        <v>49688</v>
      </c>
      <c r="BK49" s="17">
        <f t="shared" si="55"/>
        <v>49244</v>
      </c>
      <c r="BL49" s="17">
        <f t="shared" si="55"/>
        <v>49998</v>
      </c>
      <c r="BM49" s="17">
        <f t="shared" si="55"/>
        <v>49778</v>
      </c>
      <c r="BN49" s="17">
        <f t="shared" si="25"/>
        <v>0</v>
      </c>
      <c r="BO49" s="17">
        <f t="shared" si="26"/>
        <v>0</v>
      </c>
      <c r="BP49" s="17">
        <f t="shared" si="27"/>
        <v>48</v>
      </c>
      <c r="BQ49" s="17">
        <f t="shared" si="28"/>
        <v>0</v>
      </c>
      <c r="BR49" s="17">
        <f t="shared" si="29"/>
        <v>0</v>
      </c>
    </row>
    <row r="50" spans="1:70" x14ac:dyDescent="0.25">
      <c r="A50">
        <f t="shared" si="0"/>
        <v>49</v>
      </c>
      <c r="B50" s="9">
        <v>46143</v>
      </c>
      <c r="C50" s="32">
        <v>0.70000000000000007</v>
      </c>
      <c r="D50" s="11" t="str">
        <f t="shared" si="35"/>
        <v>Vi</v>
      </c>
      <c r="E50" s="11" t="str">
        <f t="shared" si="2"/>
        <v>D</v>
      </c>
      <c r="F50" s="12" t="s">
        <v>12</v>
      </c>
      <c r="G50" s="12" t="s">
        <v>14</v>
      </c>
      <c r="H50" s="12" t="s">
        <v>23</v>
      </c>
      <c r="I50" s="12" t="s">
        <v>24</v>
      </c>
      <c r="J50" s="13">
        <v>0.28999999999999998</v>
      </c>
      <c r="K50" s="13">
        <v>0.16</v>
      </c>
      <c r="L50" s="13">
        <v>0.26</v>
      </c>
      <c r="M50" s="13">
        <v>0.28999999999999998</v>
      </c>
      <c r="N50" s="12" t="s">
        <v>17</v>
      </c>
      <c r="O50" s="12"/>
      <c r="P50" s="14">
        <f t="shared" si="30"/>
        <v>-1</v>
      </c>
      <c r="Q50" s="14">
        <f t="shared" si="31"/>
        <v>-1</v>
      </c>
      <c r="R50" s="14">
        <f t="shared" si="32"/>
        <v>-1</v>
      </c>
      <c r="S50" s="14">
        <f t="shared" si="33"/>
        <v>-1</v>
      </c>
      <c r="T50" s="14">
        <f t="shared" si="34"/>
        <v>-1</v>
      </c>
      <c r="U50" s="15">
        <f>IF(P50="","",P50*Config!$B$6)</f>
        <v>-100</v>
      </c>
      <c r="V50" s="15">
        <f>IF(Q50="","",Q50*Config!$B$6)</f>
        <v>-100</v>
      </c>
      <c r="W50" s="15">
        <f>IF(R50="","",R50*Config!$B$6)</f>
        <v>-100</v>
      </c>
      <c r="X50" s="15">
        <f>IF(S50="","",S50*Config!$B$6)</f>
        <v>-100</v>
      </c>
      <c r="Y50" s="15">
        <f>IF(T50="","",T50*Config!$B$6)</f>
        <v>-100</v>
      </c>
      <c r="Z50" s="15">
        <f>IF(U50="","",Config!$B$4 + SUM($U$2:U50))</f>
        <v>10155.029790470968</v>
      </c>
      <c r="AA50" s="15">
        <f>IF(V50="","",Config!$B$4 + SUM($V$2:V50))</f>
        <v>9974.4140908111494</v>
      </c>
      <c r="AB50" s="15">
        <f>IF(W50="","",Config!$B$4 + SUM($W$2:W50))</f>
        <v>9100</v>
      </c>
      <c r="AC50" s="15">
        <f>IF(X50="","",Config!$B$4 + SUM($X$2:X50))</f>
        <v>10414.721940641059</v>
      </c>
      <c r="AD50" s="15">
        <f>IF(Y50="","",Config!$B$4 + SUM($Y$2:Y50))</f>
        <v>10064.721940641059</v>
      </c>
      <c r="AE50" s="15">
        <f>IF(P50="","",P50*J50/100*Config!$B$11)</f>
        <v>-115.99999999999999</v>
      </c>
      <c r="AF50" s="15">
        <f>IF(Q50="","",Q50*J50/100*Config!$B$11)</f>
        <v>-115.99999999999999</v>
      </c>
      <c r="AG50" s="15">
        <f>IF(R50="","",R50*J50/100*Config!$B$11)</f>
        <v>-115.99999999999999</v>
      </c>
      <c r="AH50" s="15">
        <f>IF(S50="","",S50*J50/100*Config!$B$11)</f>
        <v>-115.99999999999999</v>
      </c>
      <c r="AI50" s="15">
        <f>IF(T50="","",T50*J50/100*Config!$B$11)</f>
        <v>-115.99999999999999</v>
      </c>
      <c r="AJ50" s="15">
        <f>IF(AE50="","",Config!$B$9 + SUM($AE$2:AE50))</f>
        <v>49752</v>
      </c>
      <c r="AK50" s="15">
        <f>IF(AF50="","",Config!$B$9 + SUM($AF$2:AF50))</f>
        <v>49572</v>
      </c>
      <c r="AL50" s="15">
        <f>IF(AG50="","",Config!$B$9 + SUM($AG$2:AG50))</f>
        <v>49080</v>
      </c>
      <c r="AM50" s="15">
        <f>IF(AH50="","",Config!$B$9 + SUM($AH$2:AH50))</f>
        <v>49882</v>
      </c>
      <c r="AN50" s="15">
        <f>IF(AI50="","",Config!$B$9 + SUM($AI$2:AI50))</f>
        <v>49662</v>
      </c>
      <c r="AO50" s="16">
        <f t="shared" si="5"/>
        <v>0</v>
      </c>
      <c r="AP50" s="16">
        <f t="shared" si="6"/>
        <v>0</v>
      </c>
      <c r="AQ50" s="16">
        <f t="shared" si="7"/>
        <v>0</v>
      </c>
      <c r="AR50" s="16">
        <f t="shared" si="8"/>
        <v>0</v>
      </c>
      <c r="AS50" s="16">
        <f t="shared" si="9"/>
        <v>0</v>
      </c>
      <c r="AT50" s="17">
        <f t="shared" si="54"/>
        <v>10224.196457137634</v>
      </c>
      <c r="AU50" s="17">
        <f t="shared" si="54"/>
        <v>9974.4140908111494</v>
      </c>
      <c r="AV50" s="17">
        <f t="shared" si="54"/>
        <v>9500</v>
      </c>
      <c r="AW50" s="17">
        <f t="shared" si="54"/>
        <v>10438.055273974391</v>
      </c>
      <c r="AX50" s="17">
        <f t="shared" si="54"/>
        <v>10088.055273974393</v>
      </c>
      <c r="AY50" s="17">
        <f t="shared" si="15"/>
        <v>69.16666666666606</v>
      </c>
      <c r="AZ50" s="17">
        <f t="shared" si="16"/>
        <v>0</v>
      </c>
      <c r="BA50" s="17">
        <f t="shared" si="17"/>
        <v>400</v>
      </c>
      <c r="BB50" s="17">
        <f t="shared" si="18"/>
        <v>23.333333333332121</v>
      </c>
      <c r="BC50" s="17">
        <f t="shared" si="19"/>
        <v>23.33333333333394</v>
      </c>
      <c r="BD50" s="17">
        <f>IF(OR(AE50="",B50=""),"",SUMIFS($AE$2:AE50,$B$2:B50,B50))</f>
        <v>-83.999999999999972</v>
      </c>
      <c r="BE50" s="17">
        <f>IF(OR(AF50="",B50=""),"",SUMIFS($AF$2:AF50,$B$2:B50,B50))</f>
        <v>-36</v>
      </c>
      <c r="BF50" s="17">
        <f>IF(OR(AG50="",B50=""),"",SUMIFS($AG$2:AG50,$B$2:B50,B50))</f>
        <v>-119.99999999999999</v>
      </c>
      <c r="BG50" s="17">
        <f>IF(OR(AH50="",B50=""),"",SUMIFS($AH$2:AH50,$B$2:B50,B50))</f>
        <v>-59.999999999999972</v>
      </c>
      <c r="BH50" s="17">
        <f>IF(OR(AI50="",B50=""),"",SUMIFS($AI$2:AI50,$B$2:B50,B50))</f>
        <v>-59.999999999999972</v>
      </c>
      <c r="BI50" s="17">
        <f t="shared" si="55"/>
        <v>49836</v>
      </c>
      <c r="BJ50" s="17">
        <f t="shared" si="55"/>
        <v>49620</v>
      </c>
      <c r="BK50" s="17">
        <f t="shared" si="55"/>
        <v>49244</v>
      </c>
      <c r="BL50" s="17">
        <f t="shared" si="55"/>
        <v>49944</v>
      </c>
      <c r="BM50" s="17">
        <f t="shared" si="55"/>
        <v>49724</v>
      </c>
      <c r="BN50" s="17">
        <f t="shared" si="25"/>
        <v>84</v>
      </c>
      <c r="BO50" s="17">
        <f t="shared" si="26"/>
        <v>48</v>
      </c>
      <c r="BP50" s="17">
        <f t="shared" si="27"/>
        <v>164</v>
      </c>
      <c r="BQ50" s="17">
        <f t="shared" si="28"/>
        <v>62</v>
      </c>
      <c r="BR50" s="17">
        <f t="shared" si="29"/>
        <v>62</v>
      </c>
    </row>
    <row r="51" spans="1:70" x14ac:dyDescent="0.25">
      <c r="A51">
        <f t="shared" si="0"/>
        <v>50</v>
      </c>
      <c r="B51" s="9">
        <v>46142</v>
      </c>
      <c r="C51" s="32">
        <v>0.87708333333333333</v>
      </c>
      <c r="D51" s="11" t="str">
        <f t="shared" si="35"/>
        <v>Jo</v>
      </c>
      <c r="E51" s="11" t="str">
        <f t="shared" si="2"/>
        <v>Other</v>
      </c>
      <c r="F51" s="12" t="s">
        <v>12</v>
      </c>
      <c r="G51" s="12" t="s">
        <v>14</v>
      </c>
      <c r="H51" s="12" t="s">
        <v>23</v>
      </c>
      <c r="I51" s="12" t="s">
        <v>16</v>
      </c>
      <c r="J51" s="13">
        <v>0.09</v>
      </c>
      <c r="K51" s="13">
        <v>0.04</v>
      </c>
      <c r="L51" s="13">
        <v>0.06</v>
      </c>
      <c r="M51" s="13">
        <v>0.09</v>
      </c>
      <c r="N51" s="12" t="s">
        <v>36</v>
      </c>
      <c r="O51" s="12"/>
      <c r="P51" s="14">
        <f t="shared" si="30"/>
        <v>0.44444444444444448</v>
      </c>
      <c r="Q51" s="14">
        <f t="shared" si="31"/>
        <v>0.66666666666666663</v>
      </c>
      <c r="R51" s="14">
        <f t="shared" si="32"/>
        <v>1</v>
      </c>
      <c r="S51" s="14">
        <f t="shared" si="33"/>
        <v>0.55555555555555558</v>
      </c>
      <c r="T51" s="14">
        <f t="shared" si="34"/>
        <v>0.55555555555555558</v>
      </c>
      <c r="U51" s="15">
        <f>IF(P51="","",P51*Config!$B$6)</f>
        <v>44.44444444444445</v>
      </c>
      <c r="V51" s="15">
        <f>IF(Q51="","",Q51*Config!$B$6)</f>
        <v>66.666666666666657</v>
      </c>
      <c r="W51" s="15">
        <f>IF(R51="","",R51*Config!$B$6)</f>
        <v>100</v>
      </c>
      <c r="X51" s="15">
        <f>IF(S51="","",S51*Config!$B$6)</f>
        <v>55.555555555555557</v>
      </c>
      <c r="Y51" s="15">
        <f>IF(T51="","",T51*Config!$B$6)</f>
        <v>55.555555555555557</v>
      </c>
      <c r="Z51" s="15">
        <f>IF(U51="","",Config!$B$4 + SUM($U$2:U51))</f>
        <v>10199.474234915411</v>
      </c>
      <c r="AA51" s="15">
        <f>IF(V51="","",Config!$B$4 + SUM($V$2:V51))</f>
        <v>10041.080757477815</v>
      </c>
      <c r="AB51" s="15">
        <f>IF(W51="","",Config!$B$4 + SUM($W$2:W51))</f>
        <v>9200</v>
      </c>
      <c r="AC51" s="15">
        <f>IF(X51="","",Config!$B$4 + SUM($X$2:X51))</f>
        <v>10470.277496196613</v>
      </c>
      <c r="AD51" s="15">
        <f>IF(Y51="","",Config!$B$4 + SUM($Y$2:Y51))</f>
        <v>10120.277496196613</v>
      </c>
      <c r="AE51" s="15">
        <f>IF(P51="","",P51*J51/100*Config!$B$11)</f>
        <v>16</v>
      </c>
      <c r="AF51" s="15">
        <f>IF(Q51="","",Q51*J51/100*Config!$B$11)</f>
        <v>23.999999999999996</v>
      </c>
      <c r="AG51" s="15">
        <f>IF(R51="","",R51*J51/100*Config!$B$11)</f>
        <v>36</v>
      </c>
      <c r="AH51" s="15">
        <f>IF(S51="","",S51*J51/100*Config!$B$11)</f>
        <v>20</v>
      </c>
      <c r="AI51" s="15">
        <f>IF(T51="","",T51*J51/100*Config!$B$11)</f>
        <v>20</v>
      </c>
      <c r="AJ51" s="15">
        <f>IF(AE51="","",Config!$B$9 + SUM($AE$2:AE51))</f>
        <v>49768</v>
      </c>
      <c r="AK51" s="15">
        <f>IF(AF51="","",Config!$B$9 + SUM($AF$2:AF51))</f>
        <v>49596</v>
      </c>
      <c r="AL51" s="15">
        <f>IF(AG51="","",Config!$B$9 + SUM($AG$2:AG51))</f>
        <v>49116</v>
      </c>
      <c r="AM51" s="15">
        <f>IF(AH51="","",Config!$B$9 + SUM($AH$2:AH51))</f>
        <v>49902</v>
      </c>
      <c r="AN51" s="15">
        <f>IF(AI51="","",Config!$B$9 + SUM($AI$2:AI51))</f>
        <v>49682</v>
      </c>
      <c r="AO51" s="16">
        <f t="shared" si="5"/>
        <v>1</v>
      </c>
      <c r="AP51" s="16">
        <f t="shared" si="6"/>
        <v>1</v>
      </c>
      <c r="AQ51" s="16">
        <f t="shared" si="7"/>
        <v>1</v>
      </c>
      <c r="AR51" s="16">
        <f t="shared" si="8"/>
        <v>1</v>
      </c>
      <c r="AS51" s="16">
        <f t="shared" si="9"/>
        <v>1</v>
      </c>
      <c r="AT51" s="17">
        <f>IF(Z51="","",IF(AT50="",Z51,MAX(AT50,Z51)))</f>
        <v>10224.196457137634</v>
      </c>
      <c r="AU51" s="17">
        <f>IF(AA51="","",IF(AU50="",AA51,MAX(AU50,AA51)))</f>
        <v>10041.080757477815</v>
      </c>
      <c r="AV51" s="17">
        <f>IF(AB51="","",IF(AV50="",AB51,MAX(AV50,AB51)))</f>
        <v>9500</v>
      </c>
      <c r="AW51" s="17">
        <f>IF(AC51="","",IF(AW50="",AC51,MAX(AW50,AC51)))</f>
        <v>10470.277496196613</v>
      </c>
      <c r="AX51" s="17">
        <f>IF(AD51="","",IF(AX50="",AD51,MAX(AX50,AD51)))</f>
        <v>10120.277496196613</v>
      </c>
      <c r="AY51" s="17">
        <f t="shared" si="15"/>
        <v>24.722222222222626</v>
      </c>
      <c r="AZ51" s="17">
        <f t="shared" si="16"/>
        <v>0</v>
      </c>
      <c r="BA51" s="17">
        <f t="shared" si="17"/>
        <v>300</v>
      </c>
      <c r="BB51" s="17">
        <f t="shared" si="18"/>
        <v>0</v>
      </c>
      <c r="BC51" s="17">
        <f t="shared" si="19"/>
        <v>0</v>
      </c>
      <c r="BD51" s="17">
        <f>IF(OR(AE51="",B51=""),"",SUMIFS($AE$2:AE51,$B$2:B51,B51))</f>
        <v>16</v>
      </c>
      <c r="BE51" s="17">
        <f>IF(OR(AF51="",B51=""),"",SUMIFS($AF$2:AF51,$B$2:B51,B51))</f>
        <v>23.999999999999996</v>
      </c>
      <c r="BF51" s="17">
        <f>IF(OR(AG51="",B51=""),"",SUMIFS($AG$2:AG51,$B$2:B51,B51))</f>
        <v>36</v>
      </c>
      <c r="BG51" s="17">
        <f>IF(OR(AH51="",B51=""),"",SUMIFS($AH$2:AH51,$B$2:B51,B51))</f>
        <v>20</v>
      </c>
      <c r="BH51" s="17">
        <f>IF(OR(AI51="",B51=""),"",SUMIFS($AI$2:AI51,$B$2:B51,B51))</f>
        <v>20</v>
      </c>
      <c r="BI51" s="17">
        <f>IF(AJ51="","",IF(BI50="",AJ51,MAX(BI50,AJ51)))</f>
        <v>49836</v>
      </c>
      <c r="BJ51" s="17">
        <f>IF(AK51="","",IF(BJ50="",AK51,MAX(BJ50,AK51)))</f>
        <v>49620</v>
      </c>
      <c r="BK51" s="17">
        <f>IF(AL51="","",IF(BK50="",AL51,MAX(BK50,AL51)))</f>
        <v>49244</v>
      </c>
      <c r="BL51" s="17">
        <f>IF(AM51="","",IF(BL50="",AM51,MAX(BL50,AM51)))</f>
        <v>49944</v>
      </c>
      <c r="BM51" s="17">
        <f>IF(AN51="","",IF(BM50="",AN51,MAX(BM50,AN51)))</f>
        <v>49724</v>
      </c>
      <c r="BN51" s="17">
        <f t="shared" si="25"/>
        <v>68</v>
      </c>
      <c r="BO51" s="17">
        <f t="shared" si="26"/>
        <v>24</v>
      </c>
      <c r="BP51" s="17">
        <f t="shared" si="27"/>
        <v>128</v>
      </c>
      <c r="BQ51" s="17">
        <f t="shared" si="28"/>
        <v>42</v>
      </c>
      <c r="BR51" s="17">
        <f t="shared" si="29"/>
        <v>42</v>
      </c>
    </row>
    <row r="52" spans="1:70" x14ac:dyDescent="0.25">
      <c r="A52">
        <f t="shared" si="0"/>
        <v>51</v>
      </c>
      <c r="B52" s="9">
        <v>46142</v>
      </c>
      <c r="C52" s="32">
        <v>0.84583333333333333</v>
      </c>
      <c r="D52" s="11" t="str">
        <f t="shared" si="35"/>
        <v>Jo</v>
      </c>
      <c r="E52" s="11" t="str">
        <f t="shared" si="2"/>
        <v>Other</v>
      </c>
      <c r="F52" s="12" t="s">
        <v>12</v>
      </c>
      <c r="G52" s="12" t="s">
        <v>14</v>
      </c>
      <c r="H52" s="12" t="s">
        <v>23</v>
      </c>
      <c r="I52" s="12" t="s">
        <v>24</v>
      </c>
      <c r="J52" s="13">
        <v>0.09</v>
      </c>
      <c r="K52" s="13">
        <v>0.03</v>
      </c>
      <c r="L52" s="13">
        <v>0.06</v>
      </c>
      <c r="M52" s="13">
        <v>0.09</v>
      </c>
      <c r="N52" s="12" t="s">
        <v>17</v>
      </c>
      <c r="O52" s="12"/>
      <c r="P52" s="14">
        <f t="shared" si="30"/>
        <v>-1</v>
      </c>
      <c r="Q52" s="14">
        <f t="shared" si="31"/>
        <v>-1</v>
      </c>
      <c r="R52" s="14">
        <f t="shared" si="32"/>
        <v>-1</v>
      </c>
      <c r="S52" s="14">
        <f t="shared" si="33"/>
        <v>-1</v>
      </c>
      <c r="T52" s="14">
        <f t="shared" si="34"/>
        <v>-1</v>
      </c>
      <c r="U52" s="15">
        <f>IF(P52="","",P52*Config!$B$6)</f>
        <v>-100</v>
      </c>
      <c r="V52" s="15">
        <f>IF(Q52="","",Q52*Config!$B$6)</f>
        <v>-100</v>
      </c>
      <c r="W52" s="15">
        <f>IF(R52="","",R52*Config!$B$6)</f>
        <v>-100</v>
      </c>
      <c r="X52" s="15">
        <f>IF(S52="","",S52*Config!$B$6)</f>
        <v>-100</v>
      </c>
      <c r="Y52" s="15">
        <f>IF(T52="","",T52*Config!$B$6)</f>
        <v>-100</v>
      </c>
      <c r="Z52" s="15">
        <f>IF(U52="","",Config!$B$4 + SUM($U$2:U52))</f>
        <v>10099.474234915411</v>
      </c>
      <c r="AA52" s="15">
        <f>IF(V52="","",Config!$B$4 + SUM($V$2:V52))</f>
        <v>9941.0807574778155</v>
      </c>
      <c r="AB52" s="15">
        <f>IF(W52="","",Config!$B$4 + SUM($W$2:W52))</f>
        <v>9100</v>
      </c>
      <c r="AC52" s="15">
        <f>IF(X52="","",Config!$B$4 + SUM($X$2:X52))</f>
        <v>10370.277496196613</v>
      </c>
      <c r="AD52" s="15">
        <f>IF(Y52="","",Config!$B$4 + SUM($Y$2:Y52))</f>
        <v>10020.277496196613</v>
      </c>
      <c r="AE52" s="15">
        <f>IF(P52="","",P52*J52/100*Config!$B$11)</f>
        <v>-36</v>
      </c>
      <c r="AF52" s="15">
        <f>IF(Q52="","",Q52*J52/100*Config!$B$11)</f>
        <v>-36</v>
      </c>
      <c r="AG52" s="15">
        <f>IF(R52="","",R52*J52/100*Config!$B$11)</f>
        <v>-36</v>
      </c>
      <c r="AH52" s="15">
        <f>IF(S52="","",S52*J52/100*Config!$B$11)</f>
        <v>-36</v>
      </c>
      <c r="AI52" s="15">
        <f>IF(T52="","",T52*J52/100*Config!$B$11)</f>
        <v>-36</v>
      </c>
      <c r="AJ52" s="15">
        <f>IF(AE52="","",Config!$B$9 + SUM($AE$2:AE52))</f>
        <v>49732</v>
      </c>
      <c r="AK52" s="15">
        <f>IF(AF52="","",Config!$B$9 + SUM($AF$2:AF52))</f>
        <v>49560</v>
      </c>
      <c r="AL52" s="15">
        <f>IF(AG52="","",Config!$B$9 + SUM($AG$2:AG52))</f>
        <v>49080</v>
      </c>
      <c r="AM52" s="15">
        <f>IF(AH52="","",Config!$B$9 + SUM($AH$2:AH52))</f>
        <v>49866</v>
      </c>
      <c r="AN52" s="15">
        <f>IF(AI52="","",Config!$B$9 + SUM($AI$2:AI52))</f>
        <v>49646</v>
      </c>
      <c r="AO52" s="16">
        <f t="shared" si="5"/>
        <v>0</v>
      </c>
      <c r="AP52" s="16">
        <f t="shared" si="6"/>
        <v>0</v>
      </c>
      <c r="AQ52" s="16">
        <f t="shared" si="7"/>
        <v>0</v>
      </c>
      <c r="AR52" s="16">
        <f t="shared" si="8"/>
        <v>0</v>
      </c>
      <c r="AS52" s="16">
        <f t="shared" si="9"/>
        <v>0</v>
      </c>
      <c r="AT52" s="17">
        <f t="shared" ref="AT52:AX53" si="56">IF(Z52="","",IF(AT50="",Z52,MAX(AT50,Z52)))</f>
        <v>10224.196457137634</v>
      </c>
      <c r="AU52" s="17">
        <f t="shared" si="56"/>
        <v>9974.4140908111494</v>
      </c>
      <c r="AV52" s="17">
        <f t="shared" si="56"/>
        <v>9500</v>
      </c>
      <c r="AW52" s="17">
        <f t="shared" si="56"/>
        <v>10438.055273974391</v>
      </c>
      <c r="AX52" s="17">
        <f t="shared" si="56"/>
        <v>10088.055273974393</v>
      </c>
      <c r="AY52" s="17">
        <f t="shared" si="15"/>
        <v>124.72222222222263</v>
      </c>
      <c r="AZ52" s="17">
        <f t="shared" si="16"/>
        <v>33.33333333333394</v>
      </c>
      <c r="BA52" s="17">
        <f t="shared" si="17"/>
        <v>400</v>
      </c>
      <c r="BB52" s="17">
        <f t="shared" si="18"/>
        <v>67.777777777777374</v>
      </c>
      <c r="BC52" s="17">
        <f t="shared" si="19"/>
        <v>67.777777777779193</v>
      </c>
      <c r="BD52" s="17">
        <f>IF(OR(AE52="",B52=""),"",SUMIFS($AE$2:AE52,$B$2:B52,B52))</f>
        <v>-20</v>
      </c>
      <c r="BE52" s="17">
        <f>IF(OR(AF52="",B52=""),"",SUMIFS($AF$2:AF52,$B$2:B52,B52))</f>
        <v>-12.000000000000004</v>
      </c>
      <c r="BF52" s="17">
        <f>IF(OR(AG52="",B52=""),"",SUMIFS($AG$2:AG52,$B$2:B52,B52))</f>
        <v>0</v>
      </c>
      <c r="BG52" s="17">
        <f>IF(OR(AH52="",B52=""),"",SUMIFS($AH$2:AH52,$B$2:B52,B52))</f>
        <v>-16</v>
      </c>
      <c r="BH52" s="17">
        <f>IF(OR(AI52="",B52=""),"",SUMIFS($AI$2:AI52,$B$2:B52,B52))</f>
        <v>-16</v>
      </c>
      <c r="BI52" s="17">
        <f t="shared" ref="BI52:BM53" si="57">IF(AJ52="","",IF(BI50="",AJ52,MAX(BI50,AJ52)))</f>
        <v>49836</v>
      </c>
      <c r="BJ52" s="17">
        <f t="shared" si="57"/>
        <v>49620</v>
      </c>
      <c r="BK52" s="17">
        <f t="shared" si="57"/>
        <v>49244</v>
      </c>
      <c r="BL52" s="17">
        <f t="shared" si="57"/>
        <v>49944</v>
      </c>
      <c r="BM52" s="17">
        <f t="shared" si="57"/>
        <v>49724</v>
      </c>
      <c r="BN52" s="17">
        <f t="shared" si="25"/>
        <v>104</v>
      </c>
      <c r="BO52" s="17">
        <f t="shared" si="26"/>
        <v>60</v>
      </c>
      <c r="BP52" s="17">
        <f t="shared" si="27"/>
        <v>164</v>
      </c>
      <c r="BQ52" s="17">
        <f t="shared" si="28"/>
        <v>78</v>
      </c>
      <c r="BR52" s="17">
        <f t="shared" si="29"/>
        <v>78</v>
      </c>
    </row>
    <row r="53" spans="1:70" x14ac:dyDescent="0.25">
      <c r="A53">
        <f t="shared" si="0"/>
        <v>52</v>
      </c>
      <c r="B53" s="9">
        <v>46141</v>
      </c>
      <c r="C53" s="32">
        <v>0.92499999999999993</v>
      </c>
      <c r="D53" s="11" t="str">
        <f t="shared" si="35"/>
        <v>Mi</v>
      </c>
      <c r="E53" s="11" t="str">
        <f t="shared" si="2"/>
        <v>B</v>
      </c>
      <c r="F53" s="12" t="s">
        <v>12</v>
      </c>
      <c r="G53" s="12" t="s">
        <v>14</v>
      </c>
      <c r="H53" s="12" t="s">
        <v>23</v>
      </c>
      <c r="I53" s="12" t="s">
        <v>16</v>
      </c>
      <c r="J53" s="13">
        <v>0.11</v>
      </c>
      <c r="K53" s="13">
        <v>0.05</v>
      </c>
      <c r="L53" s="13">
        <v>0.08</v>
      </c>
      <c r="M53" s="13">
        <v>0.11</v>
      </c>
      <c r="N53" s="12" t="s">
        <v>36</v>
      </c>
      <c r="O53" s="12"/>
      <c r="P53" s="14">
        <f t="shared" si="30"/>
        <v>0.45454545454545459</v>
      </c>
      <c r="Q53" s="14">
        <f t="shared" si="31"/>
        <v>0.72727272727272729</v>
      </c>
      <c r="R53" s="14">
        <f t="shared" si="32"/>
        <v>1</v>
      </c>
      <c r="S53" s="14">
        <f t="shared" si="33"/>
        <v>0.59090909090909094</v>
      </c>
      <c r="T53" s="14">
        <f t="shared" si="34"/>
        <v>0.59090909090909094</v>
      </c>
      <c r="U53" s="15">
        <f>IF(P53="","",P53*Config!$B$6)</f>
        <v>45.45454545454546</v>
      </c>
      <c r="V53" s="15">
        <f>IF(Q53="","",Q53*Config!$B$6)</f>
        <v>72.727272727272734</v>
      </c>
      <c r="W53" s="15">
        <f>IF(R53="","",R53*Config!$B$6)</f>
        <v>100</v>
      </c>
      <c r="X53" s="15">
        <f>IF(S53="","",S53*Config!$B$6)</f>
        <v>59.090909090909093</v>
      </c>
      <c r="Y53" s="15">
        <f>IF(T53="","",T53*Config!$B$6)</f>
        <v>59.090909090909093</v>
      </c>
      <c r="Z53" s="15">
        <f>IF(U53="","",Config!$B$4 + SUM($U$2:U53))</f>
        <v>10144.928780369957</v>
      </c>
      <c r="AA53" s="15">
        <f>IF(V53="","",Config!$B$4 + SUM($V$2:V53))</f>
        <v>10013.808030205089</v>
      </c>
      <c r="AB53" s="15">
        <f>IF(W53="","",Config!$B$4 + SUM($W$2:W53))</f>
        <v>9200</v>
      </c>
      <c r="AC53" s="15">
        <f>IF(X53="","",Config!$B$4 + SUM($X$2:X53))</f>
        <v>10429.368405287523</v>
      </c>
      <c r="AD53" s="15">
        <f>IF(Y53="","",Config!$B$4 + SUM($Y$2:Y53))</f>
        <v>10079.368405287523</v>
      </c>
      <c r="AE53" s="15">
        <f>IF(P53="","",P53*J53/100*Config!$B$11)</f>
        <v>20</v>
      </c>
      <c r="AF53" s="15">
        <f>IF(Q53="","",Q53*J53/100*Config!$B$11)</f>
        <v>32</v>
      </c>
      <c r="AG53" s="15">
        <f>IF(R53="","",R53*J53/100*Config!$B$11)</f>
        <v>44</v>
      </c>
      <c r="AH53" s="15">
        <f>IF(S53="","",S53*J53/100*Config!$B$11)</f>
        <v>26</v>
      </c>
      <c r="AI53" s="15">
        <f>IF(T53="","",T53*J53/100*Config!$B$11)</f>
        <v>26</v>
      </c>
      <c r="AJ53" s="15">
        <f>IF(AE53="","",Config!$B$9 + SUM($AE$2:AE53))</f>
        <v>49752</v>
      </c>
      <c r="AK53" s="15">
        <f>IF(AF53="","",Config!$B$9 + SUM($AF$2:AF53))</f>
        <v>49592</v>
      </c>
      <c r="AL53" s="15">
        <f>IF(AG53="","",Config!$B$9 + SUM($AG$2:AG53))</f>
        <v>49124</v>
      </c>
      <c r="AM53" s="15">
        <f>IF(AH53="","",Config!$B$9 + SUM($AH$2:AH53))</f>
        <v>49892</v>
      </c>
      <c r="AN53" s="15">
        <f>IF(AI53="","",Config!$B$9 + SUM($AI$2:AI53))</f>
        <v>49672</v>
      </c>
      <c r="AO53" s="16">
        <f t="shared" si="5"/>
        <v>1</v>
      </c>
      <c r="AP53" s="16">
        <f t="shared" si="6"/>
        <v>1</v>
      </c>
      <c r="AQ53" s="16">
        <f t="shared" si="7"/>
        <v>1</v>
      </c>
      <c r="AR53" s="16">
        <f t="shared" si="8"/>
        <v>1</v>
      </c>
      <c r="AS53" s="16">
        <f t="shared" si="9"/>
        <v>1</v>
      </c>
      <c r="AT53" s="17">
        <f t="shared" si="56"/>
        <v>10224.196457137634</v>
      </c>
      <c r="AU53" s="17">
        <f t="shared" si="56"/>
        <v>10041.080757477815</v>
      </c>
      <c r="AV53" s="17">
        <f t="shared" si="56"/>
        <v>9500</v>
      </c>
      <c r="AW53" s="17">
        <f t="shared" si="56"/>
        <v>10470.277496196613</v>
      </c>
      <c r="AX53" s="17">
        <f t="shared" si="56"/>
        <v>10120.277496196613</v>
      </c>
      <c r="AY53" s="17">
        <f t="shared" si="15"/>
        <v>79.267676767676676</v>
      </c>
      <c r="AZ53" s="17">
        <f t="shared" si="16"/>
        <v>27.272727272726115</v>
      </c>
      <c r="BA53" s="17">
        <f t="shared" si="17"/>
        <v>300</v>
      </c>
      <c r="BB53" s="17">
        <f t="shared" si="18"/>
        <v>40.909090909090082</v>
      </c>
      <c r="BC53" s="17">
        <f t="shared" si="19"/>
        <v>40.909090909090082</v>
      </c>
      <c r="BD53" s="17">
        <f>IF(OR(AE53="",B53=""),"",SUMIFS($AE$2:AE53,$B$2:B53,B53))</f>
        <v>20</v>
      </c>
      <c r="BE53" s="17">
        <f>IF(OR(AF53="",B53=""),"",SUMIFS($AF$2:AF53,$B$2:B53,B53))</f>
        <v>32</v>
      </c>
      <c r="BF53" s="17">
        <f>IF(OR(AG53="",B53=""),"",SUMIFS($AG$2:AG53,$B$2:B53,B53))</f>
        <v>44</v>
      </c>
      <c r="BG53" s="17">
        <f>IF(OR(AH53="",B53=""),"",SUMIFS($AH$2:AH53,$B$2:B53,B53))</f>
        <v>26</v>
      </c>
      <c r="BH53" s="17">
        <f>IF(OR(AI53="",B53=""),"",SUMIFS($AI$2:AI53,$B$2:B53,B53))</f>
        <v>26</v>
      </c>
      <c r="BI53" s="17">
        <f t="shared" si="57"/>
        <v>49836</v>
      </c>
      <c r="BJ53" s="17">
        <f t="shared" si="57"/>
        <v>49620</v>
      </c>
      <c r="BK53" s="17">
        <f t="shared" si="57"/>
        <v>49244</v>
      </c>
      <c r="BL53" s="17">
        <f t="shared" si="57"/>
        <v>49944</v>
      </c>
      <c r="BM53" s="17">
        <f t="shared" si="57"/>
        <v>49724</v>
      </c>
      <c r="BN53" s="17">
        <f t="shared" si="25"/>
        <v>84</v>
      </c>
      <c r="BO53" s="17">
        <f t="shared" si="26"/>
        <v>28</v>
      </c>
      <c r="BP53" s="17">
        <f t="shared" si="27"/>
        <v>120</v>
      </c>
      <c r="BQ53" s="17">
        <f t="shared" si="28"/>
        <v>52</v>
      </c>
      <c r="BR53" s="17">
        <f t="shared" si="29"/>
        <v>52</v>
      </c>
    </row>
    <row r="54" spans="1:70" x14ac:dyDescent="0.25">
      <c r="A54">
        <f t="shared" si="0"/>
        <v>53</v>
      </c>
      <c r="B54" s="9">
        <v>46141</v>
      </c>
      <c r="C54" s="32">
        <v>0.8979166666666667</v>
      </c>
      <c r="D54" s="11" t="str">
        <f t="shared" si="35"/>
        <v>Mi</v>
      </c>
      <c r="E54" s="11" t="str">
        <f t="shared" si="2"/>
        <v>Other</v>
      </c>
      <c r="F54" s="12" t="s">
        <v>12</v>
      </c>
      <c r="G54" s="12" t="s">
        <v>14</v>
      </c>
      <c r="H54" s="12" t="s">
        <v>23</v>
      </c>
      <c r="I54" s="12" t="s">
        <v>24</v>
      </c>
      <c r="J54" s="13">
        <v>0.09</v>
      </c>
      <c r="K54" s="13">
        <v>0.04</v>
      </c>
      <c r="L54" s="13">
        <v>0.06</v>
      </c>
      <c r="M54" s="13">
        <v>0.09</v>
      </c>
      <c r="N54" s="12" t="s">
        <v>17</v>
      </c>
      <c r="O54" s="12"/>
      <c r="P54" s="14">
        <f t="shared" si="30"/>
        <v>-1</v>
      </c>
      <c r="Q54" s="14">
        <f t="shared" si="31"/>
        <v>-1</v>
      </c>
      <c r="R54" s="14">
        <f t="shared" si="32"/>
        <v>-1</v>
      </c>
      <c r="S54" s="14">
        <f t="shared" si="33"/>
        <v>-1</v>
      </c>
      <c r="T54" s="14">
        <f t="shared" si="34"/>
        <v>-1</v>
      </c>
      <c r="U54" s="15">
        <f>IF(P54="","",P54*Config!$B$6)</f>
        <v>-100</v>
      </c>
      <c r="V54" s="15">
        <f>IF(Q54="","",Q54*Config!$B$6)</f>
        <v>-100</v>
      </c>
      <c r="W54" s="15">
        <f>IF(R54="","",R54*Config!$B$6)</f>
        <v>-100</v>
      </c>
      <c r="X54" s="15">
        <f>IF(S54="","",S54*Config!$B$6)</f>
        <v>-100</v>
      </c>
      <c r="Y54" s="15">
        <f>IF(T54="","",T54*Config!$B$6)</f>
        <v>-100</v>
      </c>
      <c r="Z54" s="15">
        <f>IF(U54="","",Config!$B$4 + SUM($U$2:U54))</f>
        <v>10044.928780369957</v>
      </c>
      <c r="AA54" s="15">
        <f>IF(V54="","",Config!$B$4 + SUM($V$2:V54))</f>
        <v>9913.8080302050894</v>
      </c>
      <c r="AB54" s="15">
        <f>IF(W54="","",Config!$B$4 + SUM($W$2:W54))</f>
        <v>9100</v>
      </c>
      <c r="AC54" s="15">
        <f>IF(X54="","",Config!$B$4 + SUM($X$2:X54))</f>
        <v>10329.368405287523</v>
      </c>
      <c r="AD54" s="15">
        <f>IF(Y54="","",Config!$B$4 + SUM($Y$2:Y54))</f>
        <v>9979.3684052875233</v>
      </c>
      <c r="AE54" s="15">
        <f>IF(P54="","",P54*J54/100*Config!$B$11)</f>
        <v>-36</v>
      </c>
      <c r="AF54" s="15">
        <f>IF(Q54="","",Q54*J54/100*Config!$B$11)</f>
        <v>-36</v>
      </c>
      <c r="AG54" s="15">
        <f>IF(R54="","",R54*J54/100*Config!$B$11)</f>
        <v>-36</v>
      </c>
      <c r="AH54" s="15">
        <f>IF(S54="","",S54*J54/100*Config!$B$11)</f>
        <v>-36</v>
      </c>
      <c r="AI54" s="15">
        <f>IF(T54="","",T54*J54/100*Config!$B$11)</f>
        <v>-36</v>
      </c>
      <c r="AJ54" s="15">
        <f>IF(AE54="","",Config!$B$9 + SUM($AE$2:AE54))</f>
        <v>49716</v>
      </c>
      <c r="AK54" s="15">
        <f>IF(AF54="","",Config!$B$9 + SUM($AF$2:AF54))</f>
        <v>49556</v>
      </c>
      <c r="AL54" s="15">
        <f>IF(AG54="","",Config!$B$9 + SUM($AG$2:AG54))</f>
        <v>49088</v>
      </c>
      <c r="AM54" s="15">
        <f>IF(AH54="","",Config!$B$9 + SUM($AH$2:AH54))</f>
        <v>49856</v>
      </c>
      <c r="AN54" s="15">
        <f>IF(AI54="","",Config!$B$9 + SUM($AI$2:AI54))</f>
        <v>49636</v>
      </c>
      <c r="AO54" s="16">
        <f t="shared" si="5"/>
        <v>0</v>
      </c>
      <c r="AP54" s="16">
        <f t="shared" si="6"/>
        <v>0</v>
      </c>
      <c r="AQ54" s="16">
        <f t="shared" si="7"/>
        <v>0</v>
      </c>
      <c r="AR54" s="16">
        <f t="shared" si="8"/>
        <v>0</v>
      </c>
      <c r="AS54" s="16">
        <f t="shared" si="9"/>
        <v>0</v>
      </c>
      <c r="AT54" s="17">
        <f>IF(Z54="","",IF(AT53="",Z54,MAX(AT53,Z54)))</f>
        <v>10224.196457137634</v>
      </c>
      <c r="AU54" s="17">
        <f>IF(AA54="","",IF(AU53="",AA54,MAX(AU53,AA54)))</f>
        <v>10041.080757477815</v>
      </c>
      <c r="AV54" s="17">
        <f>IF(AB54="","",IF(AV53="",AB54,MAX(AV53,AB54)))</f>
        <v>9500</v>
      </c>
      <c r="AW54" s="17">
        <f>IF(AC54="","",IF(AW53="",AC54,MAX(AW53,AC54)))</f>
        <v>10470.277496196613</v>
      </c>
      <c r="AX54" s="17">
        <f>IF(AD54="","",IF(AX53="",AD54,MAX(AX53,AD54)))</f>
        <v>10120.277496196613</v>
      </c>
      <c r="AY54" s="17">
        <f t="shared" si="15"/>
        <v>179.26767676767668</v>
      </c>
      <c r="AZ54" s="17">
        <f t="shared" si="16"/>
        <v>127.27272727272612</v>
      </c>
      <c r="BA54" s="17">
        <f t="shared" si="17"/>
        <v>400</v>
      </c>
      <c r="BB54" s="17">
        <f t="shared" si="18"/>
        <v>140.90909090909008</v>
      </c>
      <c r="BC54" s="17">
        <f t="shared" si="19"/>
        <v>140.90909090909008</v>
      </c>
      <c r="BD54" s="17">
        <f>IF(OR(AE54="",B54=""),"",SUMIFS($AE$2:AE54,$B$2:B54,B54))</f>
        <v>-16</v>
      </c>
      <c r="BE54" s="17">
        <f>IF(OR(AF54="",B54=""),"",SUMIFS($AF$2:AF54,$B$2:B54,B54))</f>
        <v>-4</v>
      </c>
      <c r="BF54" s="17">
        <f>IF(OR(AG54="",B54=""),"",SUMIFS($AG$2:AG54,$B$2:B54,B54))</f>
        <v>8</v>
      </c>
      <c r="BG54" s="17">
        <f>IF(OR(AH54="",B54=""),"",SUMIFS($AH$2:AH54,$B$2:B54,B54))</f>
        <v>-10</v>
      </c>
      <c r="BH54" s="17">
        <f>IF(OR(AI54="",B54=""),"",SUMIFS($AI$2:AI54,$B$2:B54,B54))</f>
        <v>-10</v>
      </c>
      <c r="BI54" s="17">
        <f>IF(AJ54="","",IF(BI53="",AJ54,MAX(BI53,AJ54)))</f>
        <v>49836</v>
      </c>
      <c r="BJ54" s="17">
        <f>IF(AK54="","",IF(BJ53="",AK54,MAX(BJ53,AK54)))</f>
        <v>49620</v>
      </c>
      <c r="BK54" s="17">
        <f>IF(AL54="","",IF(BK53="",AL54,MAX(BK53,AL54)))</f>
        <v>49244</v>
      </c>
      <c r="BL54" s="17">
        <f>IF(AM54="","",IF(BL53="",AM54,MAX(BL53,AM54)))</f>
        <v>49944</v>
      </c>
      <c r="BM54" s="17">
        <f>IF(AN54="","",IF(BM53="",AN54,MAX(BM53,AN54)))</f>
        <v>49724</v>
      </c>
      <c r="BN54" s="17">
        <f t="shared" si="25"/>
        <v>120</v>
      </c>
      <c r="BO54" s="17">
        <f t="shared" si="26"/>
        <v>64</v>
      </c>
      <c r="BP54" s="17">
        <f t="shared" si="27"/>
        <v>156</v>
      </c>
      <c r="BQ54" s="17">
        <f t="shared" si="28"/>
        <v>88</v>
      </c>
      <c r="BR54" s="17">
        <f t="shared" si="29"/>
        <v>88</v>
      </c>
    </row>
    <row r="55" spans="1:70" x14ac:dyDescent="0.25">
      <c r="A55">
        <f t="shared" si="0"/>
        <v>54</v>
      </c>
      <c r="B55" s="9">
        <v>46141</v>
      </c>
      <c r="C55" s="32">
        <v>0.8520833333333333</v>
      </c>
      <c r="D55" s="11" t="str">
        <f t="shared" si="35"/>
        <v>Mi</v>
      </c>
      <c r="E55" s="11" t="str">
        <f t="shared" si="2"/>
        <v>Other</v>
      </c>
      <c r="F55" s="12" t="s">
        <v>12</v>
      </c>
      <c r="G55" s="12" t="s">
        <v>14</v>
      </c>
      <c r="H55" s="12" t="s">
        <v>23</v>
      </c>
      <c r="I55" s="12" t="s">
        <v>24</v>
      </c>
      <c r="J55" s="13">
        <v>0.1</v>
      </c>
      <c r="K55" s="13">
        <v>0.04</v>
      </c>
      <c r="L55" s="13">
        <v>7.0000000000000007E-2</v>
      </c>
      <c r="M55" s="13">
        <v>0.1</v>
      </c>
      <c r="N55" s="12" t="s">
        <v>36</v>
      </c>
      <c r="O55" s="12"/>
      <c r="P55" s="14">
        <f t="shared" si="30"/>
        <v>0.39999999999999997</v>
      </c>
      <c r="Q55" s="14">
        <f t="shared" si="31"/>
        <v>0.70000000000000007</v>
      </c>
      <c r="R55" s="14">
        <f t="shared" si="32"/>
        <v>1</v>
      </c>
      <c r="S55" s="14">
        <f t="shared" si="33"/>
        <v>0.55000000000000004</v>
      </c>
      <c r="T55" s="14">
        <f t="shared" si="34"/>
        <v>0.55000000000000004</v>
      </c>
      <c r="U55" s="15">
        <f>IF(P55="","",P55*Config!$B$6)</f>
        <v>40</v>
      </c>
      <c r="V55" s="15">
        <f>IF(Q55="","",Q55*Config!$B$6)</f>
        <v>70</v>
      </c>
      <c r="W55" s="15">
        <f>IF(R55="","",R55*Config!$B$6)</f>
        <v>100</v>
      </c>
      <c r="X55" s="15">
        <f>IF(S55="","",S55*Config!$B$6)</f>
        <v>55.000000000000007</v>
      </c>
      <c r="Y55" s="15">
        <f>IF(T55="","",T55*Config!$B$6)</f>
        <v>55.000000000000007</v>
      </c>
      <c r="Z55" s="15">
        <f>IF(U55="","",Config!$B$4 + SUM($U$2:U55))</f>
        <v>10084.928780369957</v>
      </c>
      <c r="AA55" s="15">
        <f>IF(V55="","",Config!$B$4 + SUM($V$2:V55))</f>
        <v>9983.8080302050894</v>
      </c>
      <c r="AB55" s="15">
        <f>IF(W55="","",Config!$B$4 + SUM($W$2:W55))</f>
        <v>9200</v>
      </c>
      <c r="AC55" s="15">
        <f>IF(X55="","",Config!$B$4 + SUM($X$2:X55))</f>
        <v>10384.368405287523</v>
      </c>
      <c r="AD55" s="15">
        <f>IF(Y55="","",Config!$B$4 + SUM($Y$2:Y55))</f>
        <v>10034.368405287523</v>
      </c>
      <c r="AE55" s="15">
        <f>IF(P55="","",P55*J55/100*Config!$B$11)</f>
        <v>16</v>
      </c>
      <c r="AF55" s="15">
        <f>IF(Q55="","",Q55*J55/100*Config!$B$11)</f>
        <v>28.000000000000004</v>
      </c>
      <c r="AG55" s="15">
        <f>IF(R55="","",R55*J55/100*Config!$B$11)</f>
        <v>40</v>
      </c>
      <c r="AH55" s="15">
        <f>IF(S55="","",S55*J55/100*Config!$B$11)</f>
        <v>22</v>
      </c>
      <c r="AI55" s="15">
        <f>IF(T55="","",T55*J55/100*Config!$B$11)</f>
        <v>22</v>
      </c>
      <c r="AJ55" s="15">
        <f>IF(AE55="","",Config!$B$9 + SUM($AE$2:AE55))</f>
        <v>49732</v>
      </c>
      <c r="AK55" s="15">
        <f>IF(AF55="","",Config!$B$9 + SUM($AF$2:AF55))</f>
        <v>49584</v>
      </c>
      <c r="AL55" s="15">
        <f>IF(AG55="","",Config!$B$9 + SUM($AG$2:AG55))</f>
        <v>49128</v>
      </c>
      <c r="AM55" s="15">
        <f>IF(AH55="","",Config!$B$9 + SUM($AH$2:AH55))</f>
        <v>49878</v>
      </c>
      <c r="AN55" s="15">
        <f>IF(AI55="","",Config!$B$9 + SUM($AI$2:AI55))</f>
        <v>49658</v>
      </c>
      <c r="AO55" s="16">
        <f t="shared" si="5"/>
        <v>1</v>
      </c>
      <c r="AP55" s="16">
        <f t="shared" si="6"/>
        <v>1</v>
      </c>
      <c r="AQ55" s="16">
        <f t="shared" si="7"/>
        <v>1</v>
      </c>
      <c r="AR55" s="16">
        <f t="shared" si="8"/>
        <v>1</v>
      </c>
      <c r="AS55" s="16">
        <f t="shared" si="9"/>
        <v>1</v>
      </c>
      <c r="AT55" s="17">
        <f t="shared" ref="AT55:AX58" si="58">IF(Z55="","",IF(AT53="",Z55,MAX(AT53,Z55)))</f>
        <v>10224.196457137634</v>
      </c>
      <c r="AU55" s="17">
        <f t="shared" si="58"/>
        <v>10041.080757477815</v>
      </c>
      <c r="AV55" s="17">
        <f t="shared" si="58"/>
        <v>9500</v>
      </c>
      <c r="AW55" s="17">
        <f t="shared" si="58"/>
        <v>10470.277496196613</v>
      </c>
      <c r="AX55" s="17">
        <f t="shared" si="58"/>
        <v>10120.277496196613</v>
      </c>
      <c r="AY55" s="17">
        <f t="shared" si="15"/>
        <v>139.26767676767668</v>
      </c>
      <c r="AZ55" s="17">
        <f t="shared" si="16"/>
        <v>57.272727272726115</v>
      </c>
      <c r="BA55" s="17">
        <f t="shared" si="17"/>
        <v>300</v>
      </c>
      <c r="BB55" s="17">
        <f t="shared" si="18"/>
        <v>85.909090909090082</v>
      </c>
      <c r="BC55" s="17">
        <f t="shared" si="19"/>
        <v>85.909090909090082</v>
      </c>
      <c r="BD55" s="17">
        <f>IF(OR(AE55="",B55=""),"",SUMIFS($AE$2:AE55,$B$2:B55,B55))</f>
        <v>0</v>
      </c>
      <c r="BE55" s="17">
        <f>IF(OR(AF55="",B55=""),"",SUMIFS($AF$2:AF55,$B$2:B55,B55))</f>
        <v>24.000000000000004</v>
      </c>
      <c r="BF55" s="17">
        <f>IF(OR(AG55="",B55=""),"",SUMIFS($AG$2:AG55,$B$2:B55,B55))</f>
        <v>48</v>
      </c>
      <c r="BG55" s="17">
        <f>IF(OR(AH55="",B55=""),"",SUMIFS($AH$2:AH55,$B$2:B55,B55))</f>
        <v>12</v>
      </c>
      <c r="BH55" s="17">
        <f>IF(OR(AI55="",B55=""),"",SUMIFS($AI$2:AI55,$B$2:B55,B55))</f>
        <v>12</v>
      </c>
      <c r="BI55" s="17">
        <f t="shared" ref="BI55:BM58" si="59">IF(AJ55="","",IF(BI53="",AJ55,MAX(BI53,AJ55)))</f>
        <v>49836</v>
      </c>
      <c r="BJ55" s="17">
        <f t="shared" si="59"/>
        <v>49620</v>
      </c>
      <c r="BK55" s="17">
        <f t="shared" si="59"/>
        <v>49244</v>
      </c>
      <c r="BL55" s="17">
        <f t="shared" si="59"/>
        <v>49944</v>
      </c>
      <c r="BM55" s="17">
        <f t="shared" si="59"/>
        <v>49724</v>
      </c>
      <c r="BN55" s="17">
        <f t="shared" si="25"/>
        <v>104</v>
      </c>
      <c r="BO55" s="17">
        <f t="shared" si="26"/>
        <v>36</v>
      </c>
      <c r="BP55" s="17">
        <f t="shared" si="27"/>
        <v>116</v>
      </c>
      <c r="BQ55" s="17">
        <f t="shared" si="28"/>
        <v>66</v>
      </c>
      <c r="BR55" s="17">
        <f t="shared" si="29"/>
        <v>66</v>
      </c>
    </row>
    <row r="56" spans="1:70" x14ac:dyDescent="0.25">
      <c r="A56">
        <f t="shared" si="0"/>
        <v>55</v>
      </c>
      <c r="B56" s="9">
        <v>46141</v>
      </c>
      <c r="C56" s="32">
        <v>0.7270833333333333</v>
      </c>
      <c r="D56" s="11" t="str">
        <f t="shared" si="35"/>
        <v>Mi</v>
      </c>
      <c r="E56" s="11" t="str">
        <f t="shared" si="2"/>
        <v>A2</v>
      </c>
      <c r="F56" s="12" t="s">
        <v>12</v>
      </c>
      <c r="G56" s="12" t="s">
        <v>14</v>
      </c>
      <c r="H56" s="12" t="s">
        <v>23</v>
      </c>
      <c r="I56" s="12" t="s">
        <v>24</v>
      </c>
      <c r="J56" s="13">
        <v>0.11</v>
      </c>
      <c r="K56" s="13">
        <v>0.05</v>
      </c>
      <c r="L56" s="13">
        <v>0.08</v>
      </c>
      <c r="M56" s="13">
        <v>0.11</v>
      </c>
      <c r="N56" s="12" t="s">
        <v>36</v>
      </c>
      <c r="O56" s="12"/>
      <c r="P56" s="14">
        <f t="shared" si="30"/>
        <v>0.45454545454545459</v>
      </c>
      <c r="Q56" s="14">
        <f t="shared" si="31"/>
        <v>0.72727272727272729</v>
      </c>
      <c r="R56" s="14">
        <f t="shared" si="32"/>
        <v>1</v>
      </c>
      <c r="S56" s="14">
        <f t="shared" si="33"/>
        <v>0.59090909090909094</v>
      </c>
      <c r="T56" s="14">
        <f t="shared" si="34"/>
        <v>0.59090909090909094</v>
      </c>
      <c r="U56" s="15">
        <f>IF(P56="","",P56*Config!$B$6)</f>
        <v>45.45454545454546</v>
      </c>
      <c r="V56" s="15">
        <f>IF(Q56="","",Q56*Config!$B$6)</f>
        <v>72.727272727272734</v>
      </c>
      <c r="W56" s="15">
        <f>IF(R56="","",R56*Config!$B$6)</f>
        <v>100</v>
      </c>
      <c r="X56" s="15">
        <f>IF(S56="","",S56*Config!$B$6)</f>
        <v>59.090909090909093</v>
      </c>
      <c r="Y56" s="15">
        <f>IF(T56="","",T56*Config!$B$6)</f>
        <v>59.090909090909093</v>
      </c>
      <c r="Z56" s="15">
        <f>IF(U56="","",Config!$B$4 + SUM($U$2:U56))</f>
        <v>10130.383325824503</v>
      </c>
      <c r="AA56" s="15">
        <f>IF(V56="","",Config!$B$4 + SUM($V$2:V56))</f>
        <v>10056.535302932361</v>
      </c>
      <c r="AB56" s="15">
        <f>IF(W56="","",Config!$B$4 + SUM($W$2:W56))</f>
        <v>9300</v>
      </c>
      <c r="AC56" s="15">
        <f>IF(X56="","",Config!$B$4 + SUM($X$2:X56))</f>
        <v>10443.459314378431</v>
      </c>
      <c r="AD56" s="15">
        <f>IF(Y56="","",Config!$B$4 + SUM($Y$2:Y56))</f>
        <v>10093.459314378431</v>
      </c>
      <c r="AE56" s="15">
        <f>IF(P56="","",P56*J56/100*Config!$B$11)</f>
        <v>20</v>
      </c>
      <c r="AF56" s="15">
        <f>IF(Q56="","",Q56*J56/100*Config!$B$11)</f>
        <v>32</v>
      </c>
      <c r="AG56" s="15">
        <f>IF(R56="","",R56*J56/100*Config!$B$11)</f>
        <v>44</v>
      </c>
      <c r="AH56" s="15">
        <f>IF(S56="","",S56*J56/100*Config!$B$11)</f>
        <v>26</v>
      </c>
      <c r="AI56" s="15">
        <f>IF(T56="","",T56*J56/100*Config!$B$11)</f>
        <v>26</v>
      </c>
      <c r="AJ56" s="15">
        <f>IF(AE56="","",Config!$B$9 + SUM($AE$2:AE56))</f>
        <v>49752</v>
      </c>
      <c r="AK56" s="15">
        <f>IF(AF56="","",Config!$B$9 + SUM($AF$2:AF56))</f>
        <v>49616</v>
      </c>
      <c r="AL56" s="15">
        <f>IF(AG56="","",Config!$B$9 + SUM($AG$2:AG56))</f>
        <v>49172</v>
      </c>
      <c r="AM56" s="15">
        <f>IF(AH56="","",Config!$B$9 + SUM($AH$2:AH56))</f>
        <v>49904</v>
      </c>
      <c r="AN56" s="15">
        <f>IF(AI56="","",Config!$B$9 + SUM($AI$2:AI56))</f>
        <v>49684</v>
      </c>
      <c r="AO56" s="16">
        <f t="shared" si="5"/>
        <v>1</v>
      </c>
      <c r="AP56" s="16">
        <f t="shared" si="6"/>
        <v>1</v>
      </c>
      <c r="AQ56" s="16">
        <f t="shared" si="7"/>
        <v>1</v>
      </c>
      <c r="AR56" s="16">
        <f t="shared" si="8"/>
        <v>1</v>
      </c>
      <c r="AS56" s="16">
        <f t="shared" si="9"/>
        <v>1</v>
      </c>
      <c r="AT56" s="17">
        <f t="shared" si="58"/>
        <v>10224.196457137634</v>
      </c>
      <c r="AU56" s="17">
        <f t="shared" si="58"/>
        <v>10056.535302932361</v>
      </c>
      <c r="AV56" s="17">
        <f t="shared" si="58"/>
        <v>9500</v>
      </c>
      <c r="AW56" s="17">
        <f t="shared" si="58"/>
        <v>10470.277496196613</v>
      </c>
      <c r="AX56" s="17">
        <f t="shared" si="58"/>
        <v>10120.277496196613</v>
      </c>
      <c r="AY56" s="17">
        <f t="shared" si="15"/>
        <v>93.813131313130725</v>
      </c>
      <c r="AZ56" s="17">
        <f t="shared" si="16"/>
        <v>0</v>
      </c>
      <c r="BA56" s="17">
        <f t="shared" si="17"/>
        <v>200</v>
      </c>
      <c r="BB56" s="17">
        <f t="shared" si="18"/>
        <v>26.818181818181984</v>
      </c>
      <c r="BC56" s="17">
        <f t="shared" si="19"/>
        <v>26.818181818181984</v>
      </c>
      <c r="BD56" s="17">
        <f>IF(OR(AE56="",B56=""),"",SUMIFS($AE$2:AE56,$B$2:B56,B56))</f>
        <v>20</v>
      </c>
      <c r="BE56" s="17">
        <f>IF(OR(AF56="",B56=""),"",SUMIFS($AF$2:AF56,$B$2:B56,B56))</f>
        <v>56</v>
      </c>
      <c r="BF56" s="17">
        <f>IF(OR(AG56="",B56=""),"",SUMIFS($AG$2:AG56,$B$2:B56,B56))</f>
        <v>92</v>
      </c>
      <c r="BG56" s="17">
        <f>IF(OR(AH56="",B56=""),"",SUMIFS($AH$2:AH56,$B$2:B56,B56))</f>
        <v>38</v>
      </c>
      <c r="BH56" s="17">
        <f>IF(OR(AI56="",B56=""),"",SUMIFS($AI$2:AI56,$B$2:B56,B56))</f>
        <v>38</v>
      </c>
      <c r="BI56" s="17">
        <f t="shared" si="59"/>
        <v>49836</v>
      </c>
      <c r="BJ56" s="17">
        <f t="shared" si="59"/>
        <v>49620</v>
      </c>
      <c r="BK56" s="17">
        <f t="shared" si="59"/>
        <v>49244</v>
      </c>
      <c r="BL56" s="17">
        <f t="shared" si="59"/>
        <v>49944</v>
      </c>
      <c r="BM56" s="17">
        <f t="shared" si="59"/>
        <v>49724</v>
      </c>
      <c r="BN56" s="17">
        <f t="shared" si="25"/>
        <v>84</v>
      </c>
      <c r="BO56" s="17">
        <f t="shared" si="26"/>
        <v>4</v>
      </c>
      <c r="BP56" s="17">
        <f t="shared" si="27"/>
        <v>72</v>
      </c>
      <c r="BQ56" s="17">
        <f t="shared" si="28"/>
        <v>40</v>
      </c>
      <c r="BR56" s="17">
        <f t="shared" si="29"/>
        <v>40</v>
      </c>
    </row>
    <row r="57" spans="1:70" x14ac:dyDescent="0.25">
      <c r="A57">
        <f t="shared" si="0"/>
        <v>56</v>
      </c>
      <c r="B57" s="9">
        <v>46140</v>
      </c>
      <c r="C57" s="32">
        <v>0.84583333333333333</v>
      </c>
      <c r="D57" s="11" t="str">
        <f t="shared" si="35"/>
        <v>Ma</v>
      </c>
      <c r="E57" s="11" t="str">
        <f t="shared" si="2"/>
        <v>Other</v>
      </c>
      <c r="F57" s="12" t="s">
        <v>12</v>
      </c>
      <c r="G57" s="12" t="s">
        <v>14</v>
      </c>
      <c r="H57" s="12" t="s">
        <v>23</v>
      </c>
      <c r="I57" s="12" t="s">
        <v>24</v>
      </c>
      <c r="J57" s="13">
        <v>0.08</v>
      </c>
      <c r="K57" s="13">
        <v>0.03</v>
      </c>
      <c r="L57" s="13">
        <v>0.05</v>
      </c>
      <c r="M57" s="13">
        <v>0.08</v>
      </c>
      <c r="N57" s="12" t="s">
        <v>17</v>
      </c>
      <c r="O57" s="12"/>
      <c r="P57" s="14">
        <f t="shared" si="30"/>
        <v>-1</v>
      </c>
      <c r="Q57" s="14">
        <f t="shared" si="31"/>
        <v>-1</v>
      </c>
      <c r="R57" s="14">
        <f t="shared" si="32"/>
        <v>-1</v>
      </c>
      <c r="S57" s="14">
        <f t="shared" si="33"/>
        <v>-1</v>
      </c>
      <c r="T57" s="14">
        <f t="shared" si="34"/>
        <v>-1</v>
      </c>
      <c r="U57" s="15">
        <f>IF(P57="","",P57*Config!$B$6)</f>
        <v>-100</v>
      </c>
      <c r="V57" s="15">
        <f>IF(Q57="","",Q57*Config!$B$6)</f>
        <v>-100</v>
      </c>
      <c r="W57" s="15">
        <f>IF(R57="","",R57*Config!$B$6)</f>
        <v>-100</v>
      </c>
      <c r="X57" s="15">
        <f>IF(S57="","",S57*Config!$B$6)</f>
        <v>-100</v>
      </c>
      <c r="Y57" s="15">
        <f>IF(T57="","",T57*Config!$B$6)</f>
        <v>-100</v>
      </c>
      <c r="Z57" s="15">
        <f>IF(U57="","",Config!$B$4 + SUM($U$2:U57))</f>
        <v>10030.383325824503</v>
      </c>
      <c r="AA57" s="15">
        <f>IF(V57="","",Config!$B$4 + SUM($V$2:V57))</f>
        <v>9956.5353029323614</v>
      </c>
      <c r="AB57" s="15">
        <f>IF(W57="","",Config!$B$4 + SUM($W$2:W57))</f>
        <v>9200</v>
      </c>
      <c r="AC57" s="15">
        <f>IF(X57="","",Config!$B$4 + SUM($X$2:X57))</f>
        <v>10343.459314378431</v>
      </c>
      <c r="AD57" s="15">
        <f>IF(Y57="","",Config!$B$4 + SUM($Y$2:Y57))</f>
        <v>9993.4593143784314</v>
      </c>
      <c r="AE57" s="15">
        <f>IF(P57="","",P57*J57/100*Config!$B$11)</f>
        <v>-32</v>
      </c>
      <c r="AF57" s="15">
        <f>IF(Q57="","",Q57*J57/100*Config!$B$11)</f>
        <v>-32</v>
      </c>
      <c r="AG57" s="15">
        <f>IF(R57="","",R57*J57/100*Config!$B$11)</f>
        <v>-32</v>
      </c>
      <c r="AH57" s="15">
        <f>IF(S57="","",S57*J57/100*Config!$B$11)</f>
        <v>-32</v>
      </c>
      <c r="AI57" s="15">
        <f>IF(T57="","",T57*J57/100*Config!$B$11)</f>
        <v>-32</v>
      </c>
      <c r="AJ57" s="15">
        <f>IF(AE57="","",Config!$B$9 + SUM($AE$2:AE57))</f>
        <v>49720</v>
      </c>
      <c r="AK57" s="15">
        <f>IF(AF57="","",Config!$B$9 + SUM($AF$2:AF57))</f>
        <v>49584</v>
      </c>
      <c r="AL57" s="15">
        <f>IF(AG57="","",Config!$B$9 + SUM($AG$2:AG57))</f>
        <v>49140</v>
      </c>
      <c r="AM57" s="15">
        <f>IF(AH57="","",Config!$B$9 + SUM($AH$2:AH57))</f>
        <v>49872</v>
      </c>
      <c r="AN57" s="15">
        <f>IF(AI57="","",Config!$B$9 + SUM($AI$2:AI57))</f>
        <v>49652</v>
      </c>
      <c r="AO57" s="16">
        <f t="shared" si="5"/>
        <v>0</v>
      </c>
      <c r="AP57" s="16">
        <f t="shared" si="6"/>
        <v>0</v>
      </c>
      <c r="AQ57" s="16">
        <f t="shared" si="7"/>
        <v>0</v>
      </c>
      <c r="AR57" s="16">
        <f t="shared" si="8"/>
        <v>0</v>
      </c>
      <c r="AS57" s="16">
        <f t="shared" si="9"/>
        <v>0</v>
      </c>
      <c r="AT57" s="17">
        <f t="shared" si="58"/>
        <v>10224.196457137634</v>
      </c>
      <c r="AU57" s="17">
        <f t="shared" si="58"/>
        <v>10041.080757477815</v>
      </c>
      <c r="AV57" s="17">
        <f t="shared" si="58"/>
        <v>9500</v>
      </c>
      <c r="AW57" s="17">
        <f t="shared" si="58"/>
        <v>10470.277496196613</v>
      </c>
      <c r="AX57" s="17">
        <f t="shared" si="58"/>
        <v>10120.277496196613</v>
      </c>
      <c r="AY57" s="17">
        <f t="shared" si="15"/>
        <v>193.81313131313073</v>
      </c>
      <c r="AZ57" s="17">
        <f t="shared" si="16"/>
        <v>84.545454545454049</v>
      </c>
      <c r="BA57" s="17">
        <f t="shared" si="17"/>
        <v>300</v>
      </c>
      <c r="BB57" s="17">
        <f t="shared" si="18"/>
        <v>126.81818181818198</v>
      </c>
      <c r="BC57" s="17">
        <f t="shared" si="19"/>
        <v>126.81818181818198</v>
      </c>
      <c r="BD57" s="17">
        <f>IF(OR(AE57="",B57=""),"",SUMIFS($AE$2:AE57,$B$2:B57,B57))</f>
        <v>-32</v>
      </c>
      <c r="BE57" s="17">
        <f>IF(OR(AF57="",B57=""),"",SUMIFS($AF$2:AF57,$B$2:B57,B57))</f>
        <v>-32</v>
      </c>
      <c r="BF57" s="17">
        <f>IF(OR(AG57="",B57=""),"",SUMIFS($AG$2:AG57,$B$2:B57,B57))</f>
        <v>-32</v>
      </c>
      <c r="BG57" s="17">
        <f>IF(OR(AH57="",B57=""),"",SUMIFS($AH$2:AH57,$B$2:B57,B57))</f>
        <v>-32</v>
      </c>
      <c r="BH57" s="17">
        <f>IF(OR(AI57="",B57=""),"",SUMIFS($AI$2:AI57,$B$2:B57,B57))</f>
        <v>-32</v>
      </c>
      <c r="BI57" s="17">
        <f t="shared" si="59"/>
        <v>49836</v>
      </c>
      <c r="BJ57" s="17">
        <f t="shared" si="59"/>
        <v>49620</v>
      </c>
      <c r="BK57" s="17">
        <f t="shared" si="59"/>
        <v>49244</v>
      </c>
      <c r="BL57" s="17">
        <f t="shared" si="59"/>
        <v>49944</v>
      </c>
      <c r="BM57" s="17">
        <f t="shared" si="59"/>
        <v>49724</v>
      </c>
      <c r="BN57" s="17">
        <f t="shared" si="25"/>
        <v>116</v>
      </c>
      <c r="BO57" s="17">
        <f t="shared" si="26"/>
        <v>36</v>
      </c>
      <c r="BP57" s="17">
        <f t="shared" si="27"/>
        <v>104</v>
      </c>
      <c r="BQ57" s="17">
        <f t="shared" si="28"/>
        <v>72</v>
      </c>
      <c r="BR57" s="17">
        <f t="shared" si="29"/>
        <v>72</v>
      </c>
    </row>
    <row r="58" spans="1:70" x14ac:dyDescent="0.25">
      <c r="A58">
        <f t="shared" si="0"/>
        <v>57</v>
      </c>
      <c r="B58" s="9">
        <v>46140</v>
      </c>
      <c r="C58" s="32">
        <v>0.76874999999999993</v>
      </c>
      <c r="D58" s="11" t="str">
        <f t="shared" si="35"/>
        <v>Ma</v>
      </c>
      <c r="E58" s="11" t="str">
        <f t="shared" si="2"/>
        <v>A3</v>
      </c>
      <c r="F58" s="12" t="s">
        <v>12</v>
      </c>
      <c r="G58" s="12" t="s">
        <v>14</v>
      </c>
      <c r="H58" s="12" t="s">
        <v>23</v>
      </c>
      <c r="I58" s="12" t="s">
        <v>16</v>
      </c>
      <c r="J58" s="13">
        <v>0.12</v>
      </c>
      <c r="K58" s="13">
        <v>0.05</v>
      </c>
      <c r="L58" s="13">
        <v>0.09</v>
      </c>
      <c r="M58" s="13">
        <v>0.12</v>
      </c>
      <c r="N58" s="12" t="s">
        <v>32</v>
      </c>
      <c r="O58" s="12"/>
      <c r="P58" s="14">
        <f t="shared" si="30"/>
        <v>0.41666666666666669</v>
      </c>
      <c r="Q58" s="14">
        <f t="shared" si="31"/>
        <v>0.75</v>
      </c>
      <c r="R58" s="14">
        <f t="shared" si="32"/>
        <v>-1</v>
      </c>
      <c r="S58" s="14">
        <f t="shared" si="33"/>
        <v>0.58333333333333337</v>
      </c>
      <c r="T58" s="14">
        <f t="shared" si="34"/>
        <v>0.58333333333333337</v>
      </c>
      <c r="U58" s="15">
        <f>IF(P58="","",P58*Config!$B$6)</f>
        <v>41.666666666666671</v>
      </c>
      <c r="V58" s="15">
        <f>IF(Q58="","",Q58*Config!$B$6)</f>
        <v>75</v>
      </c>
      <c r="W58" s="15">
        <f>IF(R58="","",R58*Config!$B$6)</f>
        <v>-100</v>
      </c>
      <c r="X58" s="15">
        <f>IF(S58="","",S58*Config!$B$6)</f>
        <v>58.333333333333336</v>
      </c>
      <c r="Y58" s="15">
        <f>IF(T58="","",T58*Config!$B$6)</f>
        <v>58.333333333333336</v>
      </c>
      <c r="Z58" s="15">
        <f>IF(U58="","",Config!$B$4 + SUM($U$2:U58))</f>
        <v>10072.049992491169</v>
      </c>
      <c r="AA58" s="15">
        <f>IF(V58="","",Config!$B$4 + SUM($V$2:V58))</f>
        <v>10031.535302932361</v>
      </c>
      <c r="AB58" s="15">
        <f>IF(W58="","",Config!$B$4 + SUM($W$2:W58))</f>
        <v>9100</v>
      </c>
      <c r="AC58" s="15">
        <f>IF(X58="","",Config!$B$4 + SUM($X$2:X58))</f>
        <v>10401.792647711765</v>
      </c>
      <c r="AD58" s="15">
        <f>IF(Y58="","",Config!$B$4 + SUM($Y$2:Y58))</f>
        <v>10051.792647711765</v>
      </c>
      <c r="AE58" s="15">
        <f>IF(P58="","",P58*J58/100*Config!$B$11)</f>
        <v>20</v>
      </c>
      <c r="AF58" s="15">
        <f>IF(Q58="","",Q58*J58/100*Config!$B$11)</f>
        <v>36</v>
      </c>
      <c r="AG58" s="15">
        <f>IF(R58="","",R58*J58/100*Config!$B$11)</f>
        <v>-47.999999999999993</v>
      </c>
      <c r="AH58" s="15">
        <f>IF(S58="","",S58*J58/100*Config!$B$11)</f>
        <v>28.000000000000004</v>
      </c>
      <c r="AI58" s="15">
        <f>IF(T58="","",T58*J58/100*Config!$B$11)</f>
        <v>28.000000000000004</v>
      </c>
      <c r="AJ58" s="15">
        <f>IF(AE58="","",Config!$B$9 + SUM($AE$2:AE58))</f>
        <v>49740</v>
      </c>
      <c r="AK58" s="15">
        <f>IF(AF58="","",Config!$B$9 + SUM($AF$2:AF58))</f>
        <v>49620</v>
      </c>
      <c r="AL58" s="15">
        <f>IF(AG58="","",Config!$B$9 + SUM($AG$2:AG58))</f>
        <v>49092</v>
      </c>
      <c r="AM58" s="15">
        <f>IF(AH58="","",Config!$B$9 + SUM($AH$2:AH58))</f>
        <v>49900</v>
      </c>
      <c r="AN58" s="15">
        <f>IF(AI58="","",Config!$B$9 + SUM($AI$2:AI58))</f>
        <v>49680</v>
      </c>
      <c r="AO58" s="16">
        <f t="shared" si="5"/>
        <v>1</v>
      </c>
      <c r="AP58" s="16">
        <f t="shared" si="6"/>
        <v>1</v>
      </c>
      <c r="AQ58" s="16">
        <f t="shared" si="7"/>
        <v>0</v>
      </c>
      <c r="AR58" s="16">
        <f t="shared" si="8"/>
        <v>1</v>
      </c>
      <c r="AS58" s="16">
        <f t="shared" si="9"/>
        <v>1</v>
      </c>
      <c r="AT58" s="17">
        <f t="shared" si="58"/>
        <v>10224.196457137634</v>
      </c>
      <c r="AU58" s="17">
        <f t="shared" si="58"/>
        <v>10056.535302932361</v>
      </c>
      <c r="AV58" s="17">
        <f t="shared" si="58"/>
        <v>9500</v>
      </c>
      <c r="AW58" s="17">
        <f t="shared" si="58"/>
        <v>10470.277496196613</v>
      </c>
      <c r="AX58" s="17">
        <f t="shared" si="58"/>
        <v>10120.277496196613</v>
      </c>
      <c r="AY58" s="17">
        <f t="shared" si="15"/>
        <v>152.14646464646466</v>
      </c>
      <c r="AZ58" s="17">
        <f t="shared" si="16"/>
        <v>25</v>
      </c>
      <c r="BA58" s="17">
        <f t="shared" si="17"/>
        <v>400</v>
      </c>
      <c r="BB58" s="17">
        <f t="shared" si="18"/>
        <v>68.484848484848044</v>
      </c>
      <c r="BC58" s="17">
        <f t="shared" si="19"/>
        <v>68.484848484848044</v>
      </c>
      <c r="BD58" s="17">
        <f>IF(OR(AE58="",B58=""),"",SUMIFS($AE$2:AE58,$B$2:B58,B58))</f>
        <v>-12</v>
      </c>
      <c r="BE58" s="17">
        <f>IF(OR(AF58="",B58=""),"",SUMIFS($AF$2:AF58,$B$2:B58,B58))</f>
        <v>4</v>
      </c>
      <c r="BF58" s="17">
        <f>IF(OR(AG58="",B58=""),"",SUMIFS($AG$2:AG58,$B$2:B58,B58))</f>
        <v>-80</v>
      </c>
      <c r="BG58" s="17">
        <f>IF(OR(AH58="",B58=""),"",SUMIFS($AH$2:AH58,$B$2:B58,B58))</f>
        <v>-3.9999999999999964</v>
      </c>
      <c r="BH58" s="17">
        <f>IF(OR(AI58="",B58=""),"",SUMIFS($AI$2:AI58,$B$2:B58,B58))</f>
        <v>-3.9999999999999964</v>
      </c>
      <c r="BI58" s="17">
        <f t="shared" si="59"/>
        <v>49836</v>
      </c>
      <c r="BJ58" s="17">
        <f t="shared" si="59"/>
        <v>49620</v>
      </c>
      <c r="BK58" s="17">
        <f t="shared" si="59"/>
        <v>49244</v>
      </c>
      <c r="BL58" s="17">
        <f t="shared" si="59"/>
        <v>49944</v>
      </c>
      <c r="BM58" s="17">
        <f t="shared" si="59"/>
        <v>49724</v>
      </c>
      <c r="BN58" s="17">
        <f t="shared" si="25"/>
        <v>96</v>
      </c>
      <c r="BO58" s="17">
        <f t="shared" si="26"/>
        <v>0</v>
      </c>
      <c r="BP58" s="17">
        <f t="shared" si="27"/>
        <v>152</v>
      </c>
      <c r="BQ58" s="17">
        <f t="shared" si="28"/>
        <v>44</v>
      </c>
      <c r="BR58" s="17">
        <f t="shared" si="29"/>
        <v>44</v>
      </c>
    </row>
    <row r="59" spans="1:70" x14ac:dyDescent="0.25">
      <c r="A59">
        <f t="shared" si="0"/>
        <v>58</v>
      </c>
      <c r="B59" s="9">
        <v>46140</v>
      </c>
      <c r="C59" s="32">
        <v>0.70208333333333339</v>
      </c>
      <c r="D59" s="11" t="str">
        <f t="shared" si="35"/>
        <v>Ma</v>
      </c>
      <c r="E59" s="11" t="str">
        <f t="shared" si="2"/>
        <v>A1</v>
      </c>
      <c r="F59" s="12" t="s">
        <v>12</v>
      </c>
      <c r="G59" s="12" t="s">
        <v>14</v>
      </c>
      <c r="H59" s="12" t="s">
        <v>23</v>
      </c>
      <c r="I59" s="12" t="s">
        <v>24</v>
      </c>
      <c r="J59" s="13">
        <v>0.24</v>
      </c>
      <c r="K59" s="13">
        <v>0.13</v>
      </c>
      <c r="L59" s="13">
        <v>0.21</v>
      </c>
      <c r="M59" s="13">
        <v>0.24</v>
      </c>
      <c r="N59" s="12" t="s">
        <v>36</v>
      </c>
      <c r="O59" s="12"/>
      <c r="P59" s="14">
        <f t="shared" si="30"/>
        <v>0.54166666666666674</v>
      </c>
      <c r="Q59" s="14">
        <f t="shared" si="31"/>
        <v>0.875</v>
      </c>
      <c r="R59" s="14">
        <f t="shared" si="32"/>
        <v>1</v>
      </c>
      <c r="S59" s="14">
        <f t="shared" si="33"/>
        <v>0.70833333333333326</v>
      </c>
      <c r="T59" s="14">
        <f t="shared" si="34"/>
        <v>0.70833333333333326</v>
      </c>
      <c r="U59" s="15">
        <f>IF(P59="","",P59*Config!$B$6)</f>
        <v>54.166666666666671</v>
      </c>
      <c r="V59" s="15">
        <f>IF(Q59="","",Q59*Config!$B$6)</f>
        <v>87.5</v>
      </c>
      <c r="W59" s="15">
        <f>IF(R59="","",R59*Config!$B$6)</f>
        <v>100</v>
      </c>
      <c r="X59" s="15">
        <f>IF(S59="","",S59*Config!$B$6)</f>
        <v>70.833333333333329</v>
      </c>
      <c r="Y59" s="15">
        <f>IF(T59="","",T59*Config!$B$6)</f>
        <v>70.833333333333329</v>
      </c>
      <c r="Z59" s="15">
        <f>IF(U59="","",Config!$B$4 + SUM($U$2:U59))</f>
        <v>10126.216659157835</v>
      </c>
      <c r="AA59" s="15">
        <f>IF(V59="","",Config!$B$4 + SUM($V$2:V59))</f>
        <v>10119.035302932361</v>
      </c>
      <c r="AB59" s="15">
        <f>IF(W59="","",Config!$B$4 + SUM($W$2:W59))</f>
        <v>9200</v>
      </c>
      <c r="AC59" s="15">
        <f>IF(X59="","",Config!$B$4 + SUM($X$2:X59))</f>
        <v>10472.625981045099</v>
      </c>
      <c r="AD59" s="15">
        <f>IF(Y59="","",Config!$B$4 + SUM($Y$2:Y59))</f>
        <v>10122.625981045099</v>
      </c>
      <c r="AE59" s="15">
        <f>IF(P59="","",P59*J59/100*Config!$B$11)</f>
        <v>52</v>
      </c>
      <c r="AF59" s="15">
        <f>IF(Q59="","",Q59*J59/100*Config!$B$11)</f>
        <v>84</v>
      </c>
      <c r="AG59" s="15">
        <f>IF(R59="","",R59*J59/100*Config!$B$11)</f>
        <v>95.999999999999986</v>
      </c>
      <c r="AH59" s="15">
        <f>IF(S59="","",S59*J59/100*Config!$B$11)</f>
        <v>68</v>
      </c>
      <c r="AI59" s="15">
        <f>IF(T59="","",T59*J59/100*Config!$B$11)</f>
        <v>68</v>
      </c>
      <c r="AJ59" s="15">
        <f>IF(AE59="","",Config!$B$9 + SUM($AE$2:AE59))</f>
        <v>49792</v>
      </c>
      <c r="AK59" s="15">
        <f>IF(AF59="","",Config!$B$9 + SUM($AF$2:AF59))</f>
        <v>49704</v>
      </c>
      <c r="AL59" s="15">
        <f>IF(AG59="","",Config!$B$9 + SUM($AG$2:AG59))</f>
        <v>49188</v>
      </c>
      <c r="AM59" s="15">
        <f>IF(AH59="","",Config!$B$9 + SUM($AH$2:AH59))</f>
        <v>49968</v>
      </c>
      <c r="AN59" s="15">
        <f>IF(AI59="","",Config!$B$9 + SUM($AI$2:AI59))</f>
        <v>49748</v>
      </c>
      <c r="AO59" s="16">
        <f t="shared" si="5"/>
        <v>1</v>
      </c>
      <c r="AP59" s="16">
        <f t="shared" si="6"/>
        <v>1</v>
      </c>
      <c r="AQ59" s="16">
        <f t="shared" si="7"/>
        <v>1</v>
      </c>
      <c r="AR59" s="16">
        <f t="shared" si="8"/>
        <v>1</v>
      </c>
      <c r="AS59" s="16">
        <f t="shared" si="9"/>
        <v>1</v>
      </c>
      <c r="AT59" s="17">
        <f>IF(Z59="","",IF(AT58="",Z59,MAX(AT58,Z59)))</f>
        <v>10224.196457137634</v>
      </c>
      <c r="AU59" s="17">
        <f>IF(AA59="","",IF(AU58="",AA59,MAX(AU58,AA59)))</f>
        <v>10119.035302932361</v>
      </c>
      <c r="AV59" s="17">
        <f>IF(AB59="","",IF(AV58="",AB59,MAX(AV58,AB59)))</f>
        <v>9500</v>
      </c>
      <c r="AW59" s="17">
        <f>IF(AC59="","",IF(AW58="",AC59,MAX(AW58,AC59)))</f>
        <v>10472.625981045099</v>
      </c>
      <c r="AX59" s="17">
        <f>IF(AD59="","",IF(AX58="",AD59,MAX(AX58,AD59)))</f>
        <v>10122.625981045099</v>
      </c>
      <c r="AY59" s="17">
        <f t="shared" si="15"/>
        <v>97.979797979798605</v>
      </c>
      <c r="AZ59" s="17">
        <f t="shared" si="16"/>
        <v>0</v>
      </c>
      <c r="BA59" s="17">
        <f t="shared" si="17"/>
        <v>300</v>
      </c>
      <c r="BB59" s="17">
        <f t="shared" si="18"/>
        <v>0</v>
      </c>
      <c r="BC59" s="17">
        <f t="shared" si="19"/>
        <v>0</v>
      </c>
      <c r="BD59" s="17">
        <f>IF(OR(AE59="",B59=""),"",SUMIFS($AE$2:AE59,$B$2:B59,B59))</f>
        <v>40</v>
      </c>
      <c r="BE59" s="17">
        <f>IF(OR(AF59="",B59=""),"",SUMIFS($AF$2:AF59,$B$2:B59,B59))</f>
        <v>88</v>
      </c>
      <c r="BF59" s="17">
        <f>IF(OR(AG59="",B59=""),"",SUMIFS($AG$2:AG59,$B$2:B59,B59))</f>
        <v>15.999999999999986</v>
      </c>
      <c r="BG59" s="17">
        <f>IF(OR(AH59="",B59=""),"",SUMIFS($AH$2:AH59,$B$2:B59,B59))</f>
        <v>64</v>
      </c>
      <c r="BH59" s="17">
        <f>IF(OR(AI59="",B59=""),"",SUMIFS($AI$2:AI59,$B$2:B59,B59))</f>
        <v>64</v>
      </c>
      <c r="BI59" s="17">
        <f>IF(AJ59="","",IF(BI58="",AJ59,MAX(BI58,AJ59)))</f>
        <v>49836</v>
      </c>
      <c r="BJ59" s="17">
        <f>IF(AK59="","",IF(BJ58="",AK59,MAX(BJ58,AK59)))</f>
        <v>49704</v>
      </c>
      <c r="BK59" s="17">
        <f>IF(AL59="","",IF(BK58="",AL59,MAX(BK58,AL59)))</f>
        <v>49244</v>
      </c>
      <c r="BL59" s="17">
        <f>IF(AM59="","",IF(BL58="",AM59,MAX(BL58,AM59)))</f>
        <v>49968</v>
      </c>
      <c r="BM59" s="17">
        <f>IF(AN59="","",IF(BM58="",AN59,MAX(BM58,AN59)))</f>
        <v>49748</v>
      </c>
      <c r="BN59" s="17">
        <f t="shared" si="25"/>
        <v>44</v>
      </c>
      <c r="BO59" s="17">
        <f t="shared" si="26"/>
        <v>0</v>
      </c>
      <c r="BP59" s="17">
        <f t="shared" si="27"/>
        <v>56</v>
      </c>
      <c r="BQ59" s="17">
        <f t="shared" si="28"/>
        <v>0</v>
      </c>
      <c r="BR59" s="17">
        <f t="shared" si="29"/>
        <v>0</v>
      </c>
    </row>
    <row r="60" spans="1:70" x14ac:dyDescent="0.25">
      <c r="A60">
        <f t="shared" si="0"/>
        <v>59</v>
      </c>
      <c r="B60" s="9">
        <v>46139</v>
      </c>
      <c r="C60" s="32">
        <v>0.87291666666666667</v>
      </c>
      <c r="D60" s="11" t="str">
        <f t="shared" si="35"/>
        <v>Lu</v>
      </c>
      <c r="E60" s="11" t="str">
        <f t="shared" si="2"/>
        <v>D</v>
      </c>
      <c r="F60" s="12" t="s">
        <v>12</v>
      </c>
      <c r="G60" s="12" t="s">
        <v>14</v>
      </c>
      <c r="H60" s="12" t="s">
        <v>23</v>
      </c>
      <c r="I60" s="12" t="s">
        <v>16</v>
      </c>
      <c r="J60" s="13">
        <v>7.0000000000000007E-2</v>
      </c>
      <c r="K60" s="13">
        <v>0.02</v>
      </c>
      <c r="L60" s="13">
        <v>0.04</v>
      </c>
      <c r="M60" s="13">
        <v>7.0000000000000007E-2</v>
      </c>
      <c r="N60" s="12" t="s">
        <v>36</v>
      </c>
      <c r="O60" s="12"/>
      <c r="P60" s="14">
        <f t="shared" si="30"/>
        <v>0.2857142857142857</v>
      </c>
      <c r="Q60" s="14">
        <f t="shared" si="31"/>
        <v>0.5714285714285714</v>
      </c>
      <c r="R60" s="14">
        <f t="shared" si="32"/>
        <v>1</v>
      </c>
      <c r="S60" s="14">
        <f t="shared" si="33"/>
        <v>0.42857142857142849</v>
      </c>
      <c r="T60" s="14">
        <f t="shared" si="34"/>
        <v>0.42857142857142849</v>
      </c>
      <c r="U60" s="15">
        <f>IF(P60="","",P60*Config!$B$6)</f>
        <v>28.571428571428569</v>
      </c>
      <c r="V60" s="15">
        <f>IF(Q60="","",Q60*Config!$B$6)</f>
        <v>57.142857142857139</v>
      </c>
      <c r="W60" s="15">
        <f>IF(R60="","",R60*Config!$B$6)</f>
        <v>100</v>
      </c>
      <c r="X60" s="15">
        <f>IF(S60="","",S60*Config!$B$6)</f>
        <v>42.857142857142847</v>
      </c>
      <c r="Y60" s="15">
        <f>IF(T60="","",T60*Config!$B$6)</f>
        <v>42.857142857142847</v>
      </c>
      <c r="Z60" s="15">
        <f>IF(U60="","",Config!$B$4 + SUM($U$2:U60))</f>
        <v>10154.788087729265</v>
      </c>
      <c r="AA60" s="15">
        <f>IF(V60="","",Config!$B$4 + SUM($V$2:V60))</f>
        <v>10176.178160075218</v>
      </c>
      <c r="AB60" s="15">
        <f>IF(W60="","",Config!$B$4 + SUM($W$2:W60))</f>
        <v>9300</v>
      </c>
      <c r="AC60" s="15">
        <f>IF(X60="","",Config!$B$4 + SUM($X$2:X60))</f>
        <v>10515.483123902242</v>
      </c>
      <c r="AD60" s="15">
        <f>IF(Y60="","",Config!$B$4 + SUM($Y$2:Y60))</f>
        <v>10165.483123902242</v>
      </c>
      <c r="AE60" s="15">
        <f>IF(P60="","",P60*J60/100*Config!$B$11)</f>
        <v>8</v>
      </c>
      <c r="AF60" s="15">
        <f>IF(Q60="","",Q60*J60/100*Config!$B$11)</f>
        <v>16</v>
      </c>
      <c r="AG60" s="15">
        <f>IF(R60="","",R60*J60/100*Config!$B$11)</f>
        <v>28.000000000000004</v>
      </c>
      <c r="AH60" s="15">
        <f>IF(S60="","",S60*J60/100*Config!$B$11)</f>
        <v>11.999999999999998</v>
      </c>
      <c r="AI60" s="15">
        <f>IF(T60="","",T60*J60/100*Config!$B$11)</f>
        <v>11.999999999999998</v>
      </c>
      <c r="AJ60" s="15">
        <f>IF(AE60="","",Config!$B$9 + SUM($AE$2:AE60))</f>
        <v>49800</v>
      </c>
      <c r="AK60" s="15">
        <f>IF(AF60="","",Config!$B$9 + SUM($AF$2:AF60))</f>
        <v>49720</v>
      </c>
      <c r="AL60" s="15">
        <f>IF(AG60="","",Config!$B$9 + SUM($AG$2:AG60))</f>
        <v>49216</v>
      </c>
      <c r="AM60" s="15">
        <f>IF(AH60="","",Config!$B$9 + SUM($AH$2:AH60))</f>
        <v>49980</v>
      </c>
      <c r="AN60" s="15">
        <f>IF(AI60="","",Config!$B$9 + SUM($AI$2:AI60))</f>
        <v>49760</v>
      </c>
      <c r="AO60" s="16">
        <f t="shared" si="5"/>
        <v>1</v>
      </c>
      <c r="AP60" s="16">
        <f t="shared" si="6"/>
        <v>1</v>
      </c>
      <c r="AQ60" s="16">
        <f t="shared" si="7"/>
        <v>1</v>
      </c>
      <c r="AR60" s="16">
        <f t="shared" si="8"/>
        <v>1</v>
      </c>
      <c r="AS60" s="16">
        <f t="shared" si="9"/>
        <v>1</v>
      </c>
      <c r="AT60" s="17">
        <f>IF(Z60="","",IF(AT58="",Z60,MAX(AT58,Z60)))</f>
        <v>10224.196457137634</v>
      </c>
      <c r="AU60" s="17">
        <f>IF(AA60="","",IF(AU58="",AA60,MAX(AU58,AA60)))</f>
        <v>10176.178160075218</v>
      </c>
      <c r="AV60" s="17">
        <f>IF(AB60="","",IF(AV58="",AB60,MAX(AV58,AB60)))</f>
        <v>9500</v>
      </c>
      <c r="AW60" s="17">
        <f>IF(AC60="","",IF(AW58="",AC60,MAX(AW58,AC60)))</f>
        <v>10515.483123902242</v>
      </c>
      <c r="AX60" s="17">
        <f>IF(AD60="","",IF(AX58="",AD60,MAX(AX58,AD60)))</f>
        <v>10165.483123902242</v>
      </c>
      <c r="AY60" s="17">
        <f t="shared" si="15"/>
        <v>69.408369408369254</v>
      </c>
      <c r="AZ60" s="17">
        <f t="shared" si="16"/>
        <v>0</v>
      </c>
      <c r="BA60" s="17">
        <f t="shared" si="17"/>
        <v>200</v>
      </c>
      <c r="BB60" s="17">
        <f t="shared" si="18"/>
        <v>0</v>
      </c>
      <c r="BC60" s="17">
        <f t="shared" si="19"/>
        <v>0</v>
      </c>
      <c r="BD60" s="17">
        <f>IF(OR(AE60="",B60=""),"",SUMIFS($AE$2:AE60,$B$2:B60,B60))</f>
        <v>8</v>
      </c>
      <c r="BE60" s="17">
        <f>IF(OR(AF60="",B60=""),"",SUMIFS($AF$2:AF60,$B$2:B60,B60))</f>
        <v>16</v>
      </c>
      <c r="BF60" s="17">
        <f>IF(OR(AG60="",B60=""),"",SUMIFS($AG$2:AG60,$B$2:B60,B60))</f>
        <v>28.000000000000004</v>
      </c>
      <c r="BG60" s="17">
        <f>IF(OR(AH60="",B60=""),"",SUMIFS($AH$2:AH60,$B$2:B60,B60))</f>
        <v>11.999999999999998</v>
      </c>
      <c r="BH60" s="17">
        <f>IF(OR(AI60="",B60=""),"",SUMIFS($AI$2:AI60,$B$2:B60,B60))</f>
        <v>11.999999999999998</v>
      </c>
      <c r="BI60" s="17">
        <f>IF(AJ60="","",IF(BI58="",AJ60,MAX(BI58,AJ60)))</f>
        <v>49836</v>
      </c>
      <c r="BJ60" s="17">
        <f>IF(AK60="","",IF(BJ58="",AK60,MAX(BJ58,AK60)))</f>
        <v>49720</v>
      </c>
      <c r="BK60" s="17">
        <f>IF(AL60="","",IF(BK58="",AL60,MAX(BK58,AL60)))</f>
        <v>49244</v>
      </c>
      <c r="BL60" s="17">
        <f>IF(AM60="","",IF(BL58="",AM60,MAX(BL58,AM60)))</f>
        <v>49980</v>
      </c>
      <c r="BM60" s="17">
        <f>IF(AN60="","",IF(BM58="",AN60,MAX(BM58,AN60)))</f>
        <v>49760</v>
      </c>
      <c r="BN60" s="17">
        <f t="shared" si="25"/>
        <v>36</v>
      </c>
      <c r="BO60" s="17">
        <f t="shared" si="26"/>
        <v>0</v>
      </c>
      <c r="BP60" s="17">
        <f t="shared" si="27"/>
        <v>28</v>
      </c>
      <c r="BQ60" s="17">
        <f t="shared" si="28"/>
        <v>0</v>
      </c>
      <c r="BR60" s="17">
        <f t="shared" si="29"/>
        <v>0</v>
      </c>
    </row>
    <row r="61" spans="1:70" x14ac:dyDescent="0.25">
      <c r="A61">
        <f t="shared" si="0"/>
        <v>60</v>
      </c>
      <c r="B61" s="9">
        <v>46139</v>
      </c>
      <c r="C61" s="32">
        <v>0.81874999999999998</v>
      </c>
      <c r="D61" s="11" t="str">
        <f t="shared" si="35"/>
        <v>Lu</v>
      </c>
      <c r="E61" s="11" t="str">
        <f t="shared" si="2"/>
        <v>D</v>
      </c>
      <c r="F61" s="12" t="s">
        <v>12</v>
      </c>
      <c r="G61" s="12" t="s">
        <v>14</v>
      </c>
      <c r="H61" s="12" t="s">
        <v>23</v>
      </c>
      <c r="I61" s="12" t="s">
        <v>16</v>
      </c>
      <c r="J61" s="13">
        <v>7.0000000000000007E-2</v>
      </c>
      <c r="K61" s="13">
        <v>0.02</v>
      </c>
      <c r="L61" s="13">
        <v>0.03</v>
      </c>
      <c r="M61" s="13">
        <v>7.0000000000000007E-2</v>
      </c>
      <c r="N61" s="12" t="s">
        <v>17</v>
      </c>
      <c r="O61" s="12"/>
      <c r="P61" s="14">
        <f t="shared" si="30"/>
        <v>-1</v>
      </c>
      <c r="Q61" s="14">
        <f t="shared" si="31"/>
        <v>-1</v>
      </c>
      <c r="R61" s="14">
        <f t="shared" si="32"/>
        <v>-1</v>
      </c>
      <c r="S61" s="14">
        <f t="shared" si="33"/>
        <v>-1</v>
      </c>
      <c r="T61" s="14">
        <f t="shared" si="34"/>
        <v>-1</v>
      </c>
      <c r="U61" s="15">
        <f>IF(P61="","",P61*Config!$B$6)</f>
        <v>-100</v>
      </c>
      <c r="V61" s="15">
        <f>IF(Q61="","",Q61*Config!$B$6)</f>
        <v>-100</v>
      </c>
      <c r="W61" s="15">
        <f>IF(R61="","",R61*Config!$B$6)</f>
        <v>-100</v>
      </c>
      <c r="X61" s="15">
        <f>IF(S61="","",S61*Config!$B$6)</f>
        <v>-100</v>
      </c>
      <c r="Y61" s="15">
        <f>IF(T61="","",T61*Config!$B$6)</f>
        <v>-100</v>
      </c>
      <c r="Z61" s="15">
        <f>IF(U61="","",Config!$B$4 + SUM($U$2:U61))</f>
        <v>10054.788087729265</v>
      </c>
      <c r="AA61" s="15">
        <f>IF(V61="","",Config!$B$4 + SUM($V$2:V61))</f>
        <v>10076.178160075218</v>
      </c>
      <c r="AB61" s="15">
        <f>IF(W61="","",Config!$B$4 + SUM($W$2:W61))</f>
        <v>9200</v>
      </c>
      <c r="AC61" s="15">
        <f>IF(X61="","",Config!$B$4 + SUM($X$2:X61))</f>
        <v>10415.483123902242</v>
      </c>
      <c r="AD61" s="15">
        <f>IF(Y61="","",Config!$B$4 + SUM($Y$2:Y61))</f>
        <v>10065.483123902242</v>
      </c>
      <c r="AE61" s="15">
        <f>IF(P61="","",P61*J61/100*Config!$B$11)</f>
        <v>-28.000000000000004</v>
      </c>
      <c r="AF61" s="15">
        <f>IF(Q61="","",Q61*J61/100*Config!$B$11)</f>
        <v>-28.000000000000004</v>
      </c>
      <c r="AG61" s="15">
        <f>IF(R61="","",R61*J61/100*Config!$B$11)</f>
        <v>-28.000000000000004</v>
      </c>
      <c r="AH61" s="15">
        <f>IF(S61="","",S61*J61/100*Config!$B$11)</f>
        <v>-28.000000000000004</v>
      </c>
      <c r="AI61" s="15">
        <f>IF(T61="","",T61*J61/100*Config!$B$11)</f>
        <v>-28.000000000000004</v>
      </c>
      <c r="AJ61" s="15">
        <f>IF(AE61="","",Config!$B$9 + SUM($AE$2:AE61))</f>
        <v>49772</v>
      </c>
      <c r="AK61" s="15">
        <f>IF(AF61="","",Config!$B$9 + SUM($AF$2:AF61))</f>
        <v>49692</v>
      </c>
      <c r="AL61" s="15">
        <f>IF(AG61="","",Config!$B$9 + SUM($AG$2:AG61))</f>
        <v>49188</v>
      </c>
      <c r="AM61" s="15">
        <f>IF(AH61="","",Config!$B$9 + SUM($AH$2:AH61))</f>
        <v>49952</v>
      </c>
      <c r="AN61" s="15">
        <f>IF(AI61="","",Config!$B$9 + SUM($AI$2:AI61))</f>
        <v>49732</v>
      </c>
      <c r="AO61" s="16">
        <f t="shared" si="5"/>
        <v>0</v>
      </c>
      <c r="AP61" s="16">
        <f t="shared" si="6"/>
        <v>0</v>
      </c>
      <c r="AQ61" s="16">
        <f t="shared" si="7"/>
        <v>0</v>
      </c>
      <c r="AR61" s="16">
        <f t="shared" si="8"/>
        <v>0</v>
      </c>
      <c r="AS61" s="16">
        <f t="shared" si="9"/>
        <v>0</v>
      </c>
      <c r="AT61" s="17">
        <f t="shared" ref="AT61:AX62" si="60">IF(Z61="","",IF(AT58="",Z61,MAX(AT58,Z61)))</f>
        <v>10224.196457137634</v>
      </c>
      <c r="AU61" s="17">
        <f t="shared" si="60"/>
        <v>10076.178160075218</v>
      </c>
      <c r="AV61" s="17">
        <f t="shared" si="60"/>
        <v>9500</v>
      </c>
      <c r="AW61" s="17">
        <f t="shared" si="60"/>
        <v>10470.277496196613</v>
      </c>
      <c r="AX61" s="17">
        <f t="shared" si="60"/>
        <v>10120.277496196613</v>
      </c>
      <c r="AY61" s="17">
        <f t="shared" si="15"/>
        <v>169.40836940836925</v>
      </c>
      <c r="AZ61" s="17">
        <f t="shared" si="16"/>
        <v>0</v>
      </c>
      <c r="BA61" s="17">
        <f t="shared" si="17"/>
        <v>300</v>
      </c>
      <c r="BB61" s="17">
        <f t="shared" si="18"/>
        <v>54.794372294370987</v>
      </c>
      <c r="BC61" s="17">
        <f t="shared" si="19"/>
        <v>54.794372294370987</v>
      </c>
      <c r="BD61" s="17">
        <f>IF(OR(AE61="",B61=""),"",SUMIFS($AE$2:AE61,$B$2:B61,B61))</f>
        <v>-20.000000000000004</v>
      </c>
      <c r="BE61" s="17">
        <f>IF(OR(AF61="",B61=""),"",SUMIFS($AF$2:AF61,$B$2:B61,B61))</f>
        <v>-12.000000000000004</v>
      </c>
      <c r="BF61" s="17">
        <f>IF(OR(AG61="",B61=""),"",SUMIFS($AG$2:AG61,$B$2:B61,B61))</f>
        <v>0</v>
      </c>
      <c r="BG61" s="17">
        <f>IF(OR(AH61="",B61=""),"",SUMIFS($AH$2:AH61,$B$2:B61,B61))</f>
        <v>-16.000000000000007</v>
      </c>
      <c r="BH61" s="17">
        <f>IF(OR(AI61="",B61=""),"",SUMIFS($AI$2:AI61,$B$2:B61,B61))</f>
        <v>-16.000000000000007</v>
      </c>
      <c r="BI61" s="17">
        <f t="shared" ref="BI61:BM62" si="61">IF(AJ61="","",IF(BI58="",AJ61,MAX(BI58,AJ61)))</f>
        <v>49836</v>
      </c>
      <c r="BJ61" s="17">
        <f t="shared" si="61"/>
        <v>49692</v>
      </c>
      <c r="BK61" s="17">
        <f t="shared" si="61"/>
        <v>49244</v>
      </c>
      <c r="BL61" s="17">
        <f t="shared" si="61"/>
        <v>49952</v>
      </c>
      <c r="BM61" s="17">
        <f t="shared" si="61"/>
        <v>49732</v>
      </c>
      <c r="BN61" s="17">
        <f t="shared" si="25"/>
        <v>64</v>
      </c>
      <c r="BO61" s="17">
        <f t="shared" si="26"/>
        <v>0</v>
      </c>
      <c r="BP61" s="17">
        <f t="shared" si="27"/>
        <v>56</v>
      </c>
      <c r="BQ61" s="17">
        <f t="shared" si="28"/>
        <v>0</v>
      </c>
      <c r="BR61" s="17">
        <f t="shared" si="29"/>
        <v>0</v>
      </c>
    </row>
    <row r="62" spans="1:70" x14ac:dyDescent="0.25">
      <c r="A62">
        <f t="shared" si="0"/>
        <v>61</v>
      </c>
      <c r="B62" s="9">
        <v>46139</v>
      </c>
      <c r="C62" s="32">
        <v>0.74375000000000002</v>
      </c>
      <c r="D62" s="11" t="str">
        <f t="shared" si="35"/>
        <v>Lu</v>
      </c>
      <c r="E62" s="11" t="str">
        <f t="shared" si="2"/>
        <v>D</v>
      </c>
      <c r="F62" s="12" t="s">
        <v>12</v>
      </c>
      <c r="G62" s="12" t="s">
        <v>14</v>
      </c>
      <c r="H62" s="12" t="s">
        <v>23</v>
      </c>
      <c r="I62" s="12" t="s">
        <v>24</v>
      </c>
      <c r="J62" s="13">
        <v>0.17</v>
      </c>
      <c r="K62" s="13">
        <v>0.08</v>
      </c>
      <c r="L62" s="13">
        <v>0.14000000000000001</v>
      </c>
      <c r="M62" s="13">
        <v>0.17</v>
      </c>
      <c r="N62" s="12" t="s">
        <v>36</v>
      </c>
      <c r="O62" s="12"/>
      <c r="P62" s="14">
        <f t="shared" si="30"/>
        <v>0.47058823529411764</v>
      </c>
      <c r="Q62" s="14">
        <f t="shared" si="31"/>
        <v>0.82352941176470595</v>
      </c>
      <c r="R62" s="14">
        <f t="shared" si="32"/>
        <v>1</v>
      </c>
      <c r="S62" s="14">
        <f t="shared" si="33"/>
        <v>0.6470588235294118</v>
      </c>
      <c r="T62" s="14">
        <f t="shared" si="34"/>
        <v>0.6470588235294118</v>
      </c>
      <c r="U62" s="15">
        <f>IF(P62="","",P62*Config!$B$6)</f>
        <v>47.058823529411761</v>
      </c>
      <c r="V62" s="15">
        <f>IF(Q62="","",Q62*Config!$B$6)</f>
        <v>82.352941176470594</v>
      </c>
      <c r="W62" s="15">
        <f>IF(R62="","",R62*Config!$B$6)</f>
        <v>100</v>
      </c>
      <c r="X62" s="15">
        <f>IF(S62="","",S62*Config!$B$6)</f>
        <v>64.705882352941174</v>
      </c>
      <c r="Y62" s="15">
        <f>IF(T62="","",T62*Config!$B$6)</f>
        <v>64.705882352941174</v>
      </c>
      <c r="Z62" s="15">
        <f>IF(U62="","",Config!$B$4 + SUM($U$2:U62))</f>
        <v>10101.846911258675</v>
      </c>
      <c r="AA62" s="15">
        <f>IF(V62="","",Config!$B$4 + SUM($V$2:V62))</f>
        <v>10158.531101251689</v>
      </c>
      <c r="AB62" s="15">
        <f>IF(W62="","",Config!$B$4 + SUM($W$2:W62))</f>
        <v>9300</v>
      </c>
      <c r="AC62" s="15">
        <f>IF(X62="","",Config!$B$4 + SUM($X$2:X62))</f>
        <v>10480.189006255183</v>
      </c>
      <c r="AD62" s="15">
        <f>IF(Y62="","",Config!$B$4 + SUM($Y$2:Y62))</f>
        <v>10130.189006255183</v>
      </c>
      <c r="AE62" s="15">
        <f>IF(P62="","",P62*J62/100*Config!$B$11)</f>
        <v>32</v>
      </c>
      <c r="AF62" s="15">
        <f>IF(Q62="","",Q62*J62/100*Config!$B$11)</f>
        <v>56.000000000000007</v>
      </c>
      <c r="AG62" s="15">
        <f>IF(R62="","",R62*J62/100*Config!$B$11)</f>
        <v>68</v>
      </c>
      <c r="AH62" s="15">
        <f>IF(S62="","",S62*J62/100*Config!$B$11)</f>
        <v>44</v>
      </c>
      <c r="AI62" s="15">
        <f>IF(T62="","",T62*J62/100*Config!$B$11)</f>
        <v>44</v>
      </c>
      <c r="AJ62" s="15">
        <f>IF(AE62="","",Config!$B$9 + SUM($AE$2:AE62))</f>
        <v>49804</v>
      </c>
      <c r="AK62" s="15">
        <f>IF(AF62="","",Config!$B$9 + SUM($AF$2:AF62))</f>
        <v>49748</v>
      </c>
      <c r="AL62" s="15">
        <f>IF(AG62="","",Config!$B$9 + SUM($AG$2:AG62))</f>
        <v>49256</v>
      </c>
      <c r="AM62" s="15">
        <f>IF(AH62="","",Config!$B$9 + SUM($AH$2:AH62))</f>
        <v>49996</v>
      </c>
      <c r="AN62" s="15">
        <f>IF(AI62="","",Config!$B$9 + SUM($AI$2:AI62))</f>
        <v>49776</v>
      </c>
      <c r="AO62" s="16">
        <f t="shared" si="5"/>
        <v>1</v>
      </c>
      <c r="AP62" s="16">
        <f t="shared" si="6"/>
        <v>1</v>
      </c>
      <c r="AQ62" s="16">
        <f t="shared" si="7"/>
        <v>1</v>
      </c>
      <c r="AR62" s="16">
        <f t="shared" si="8"/>
        <v>1</v>
      </c>
      <c r="AS62" s="16">
        <f t="shared" si="9"/>
        <v>1</v>
      </c>
      <c r="AT62" s="17">
        <f t="shared" si="60"/>
        <v>10224.196457137634</v>
      </c>
      <c r="AU62" s="17">
        <f t="shared" si="60"/>
        <v>10158.531101251689</v>
      </c>
      <c r="AV62" s="17">
        <f t="shared" si="60"/>
        <v>9500</v>
      </c>
      <c r="AW62" s="17">
        <f t="shared" si="60"/>
        <v>10480.189006255183</v>
      </c>
      <c r="AX62" s="17">
        <f t="shared" si="60"/>
        <v>10130.189006255183</v>
      </c>
      <c r="AY62" s="17">
        <f t="shared" si="15"/>
        <v>122.34954587895845</v>
      </c>
      <c r="AZ62" s="17">
        <f t="shared" si="16"/>
        <v>0</v>
      </c>
      <c r="BA62" s="17">
        <f t="shared" si="17"/>
        <v>200</v>
      </c>
      <c r="BB62" s="17">
        <f t="shared" si="18"/>
        <v>0</v>
      </c>
      <c r="BC62" s="17">
        <f t="shared" si="19"/>
        <v>0</v>
      </c>
      <c r="BD62" s="17">
        <f>IF(OR(AE62="",B62=""),"",SUMIFS($AE$2:AE62,$B$2:B62,B62))</f>
        <v>11.999999999999996</v>
      </c>
      <c r="BE62" s="17">
        <f>IF(OR(AF62="",B62=""),"",SUMIFS($AF$2:AF62,$B$2:B62,B62))</f>
        <v>44</v>
      </c>
      <c r="BF62" s="17">
        <f>IF(OR(AG62="",B62=""),"",SUMIFS($AG$2:AG62,$B$2:B62,B62))</f>
        <v>68</v>
      </c>
      <c r="BG62" s="17">
        <f>IF(OR(AH62="",B62=""),"",SUMIFS($AH$2:AH62,$B$2:B62,B62))</f>
        <v>27.999999999999993</v>
      </c>
      <c r="BH62" s="17">
        <f>IF(OR(AI62="",B62=""),"",SUMIFS($AI$2:AI62,$B$2:B62,B62))</f>
        <v>27.999999999999993</v>
      </c>
      <c r="BI62" s="17">
        <f t="shared" si="61"/>
        <v>49836</v>
      </c>
      <c r="BJ62" s="17">
        <f t="shared" si="61"/>
        <v>49748</v>
      </c>
      <c r="BK62" s="17">
        <f t="shared" si="61"/>
        <v>49256</v>
      </c>
      <c r="BL62" s="17">
        <f t="shared" si="61"/>
        <v>49996</v>
      </c>
      <c r="BM62" s="17">
        <f t="shared" si="61"/>
        <v>49776</v>
      </c>
      <c r="BN62" s="17">
        <f t="shared" si="25"/>
        <v>32</v>
      </c>
      <c r="BO62" s="17">
        <f t="shared" si="26"/>
        <v>0</v>
      </c>
      <c r="BP62" s="17">
        <f t="shared" si="27"/>
        <v>0</v>
      </c>
      <c r="BQ62" s="17">
        <f t="shared" si="28"/>
        <v>0</v>
      </c>
      <c r="BR62" s="17">
        <f t="shared" si="29"/>
        <v>0</v>
      </c>
    </row>
    <row r="63" spans="1:70" x14ac:dyDescent="0.25">
      <c r="A63">
        <f t="shared" si="0"/>
        <v>62</v>
      </c>
      <c r="B63" s="9">
        <v>46136</v>
      </c>
      <c r="C63" s="32">
        <v>0.94374999999999998</v>
      </c>
      <c r="D63" s="11" t="str">
        <f t="shared" si="35"/>
        <v>Vi</v>
      </c>
      <c r="E63" s="11" t="str">
        <f t="shared" si="2"/>
        <v>D</v>
      </c>
      <c r="F63" s="12" t="s">
        <v>12</v>
      </c>
      <c r="G63" s="12" t="s">
        <v>14</v>
      </c>
      <c r="H63" s="12" t="s">
        <v>23</v>
      </c>
      <c r="I63" s="12" t="s">
        <v>16</v>
      </c>
      <c r="J63" s="13">
        <v>0.09</v>
      </c>
      <c r="K63" s="13">
        <v>0.04</v>
      </c>
      <c r="L63" s="13">
        <v>0.06</v>
      </c>
      <c r="M63" s="13">
        <v>0.09</v>
      </c>
      <c r="N63" s="12" t="s">
        <v>36</v>
      </c>
      <c r="O63" s="12"/>
      <c r="P63" s="14">
        <f t="shared" si="30"/>
        <v>0.44444444444444448</v>
      </c>
      <c r="Q63" s="14">
        <f t="shared" si="31"/>
        <v>0.66666666666666663</v>
      </c>
      <c r="R63" s="14">
        <f t="shared" si="32"/>
        <v>1</v>
      </c>
      <c r="S63" s="14">
        <f t="shared" si="33"/>
        <v>0.55555555555555558</v>
      </c>
      <c r="T63" s="14">
        <f t="shared" si="34"/>
        <v>0.55555555555555558</v>
      </c>
      <c r="U63" s="15">
        <f>IF(P63="","",P63*Config!$B$6)</f>
        <v>44.44444444444445</v>
      </c>
      <c r="V63" s="15">
        <f>IF(Q63="","",Q63*Config!$B$6)</f>
        <v>66.666666666666657</v>
      </c>
      <c r="W63" s="15">
        <f>IF(R63="","",R63*Config!$B$6)</f>
        <v>100</v>
      </c>
      <c r="X63" s="15">
        <f>IF(S63="","",S63*Config!$B$6)</f>
        <v>55.555555555555557</v>
      </c>
      <c r="Y63" s="15">
        <f>IF(T63="","",T63*Config!$B$6)</f>
        <v>55.555555555555557</v>
      </c>
      <c r="Z63" s="15">
        <f>IF(U63="","",Config!$B$4 + SUM($U$2:U63))</f>
        <v>10146.291355703121</v>
      </c>
      <c r="AA63" s="15">
        <f>IF(V63="","",Config!$B$4 + SUM($V$2:V63))</f>
        <v>10225.197767918356</v>
      </c>
      <c r="AB63" s="15">
        <f>IF(W63="","",Config!$B$4 + SUM($W$2:W63))</f>
        <v>9400</v>
      </c>
      <c r="AC63" s="15">
        <f>IF(X63="","",Config!$B$4 + SUM($X$2:X63))</f>
        <v>10535.744561810738</v>
      </c>
      <c r="AD63" s="15">
        <f>IF(Y63="","",Config!$B$4 + SUM($Y$2:Y63))</f>
        <v>10185.744561810738</v>
      </c>
      <c r="AE63" s="15">
        <f>IF(P63="","",P63*J63/100*Config!$B$11)</f>
        <v>16</v>
      </c>
      <c r="AF63" s="15">
        <f>IF(Q63="","",Q63*J63/100*Config!$B$11)</f>
        <v>23.999999999999996</v>
      </c>
      <c r="AG63" s="15">
        <f>IF(R63="","",R63*J63/100*Config!$B$11)</f>
        <v>36</v>
      </c>
      <c r="AH63" s="15">
        <f>IF(S63="","",S63*J63/100*Config!$B$11)</f>
        <v>20</v>
      </c>
      <c r="AI63" s="15">
        <f>IF(T63="","",T63*J63/100*Config!$B$11)</f>
        <v>20</v>
      </c>
      <c r="AJ63" s="15">
        <f>IF(AE63="","",Config!$B$9 + SUM($AE$2:AE63))</f>
        <v>49820</v>
      </c>
      <c r="AK63" s="15">
        <f>IF(AF63="","",Config!$B$9 + SUM($AF$2:AF63))</f>
        <v>49772</v>
      </c>
      <c r="AL63" s="15">
        <f>IF(AG63="","",Config!$B$9 + SUM($AG$2:AG63))</f>
        <v>49292</v>
      </c>
      <c r="AM63" s="15">
        <f>IF(AH63="","",Config!$B$9 + SUM($AH$2:AH63))</f>
        <v>50016</v>
      </c>
      <c r="AN63" s="15">
        <f>IF(AI63="","",Config!$B$9 + SUM($AI$2:AI63))</f>
        <v>49796</v>
      </c>
      <c r="AO63" s="16">
        <f t="shared" si="5"/>
        <v>1</v>
      </c>
      <c r="AP63" s="16">
        <f t="shared" si="6"/>
        <v>1</v>
      </c>
      <c r="AQ63" s="16">
        <f t="shared" si="7"/>
        <v>1</v>
      </c>
      <c r="AR63" s="16">
        <f t="shared" si="8"/>
        <v>1</v>
      </c>
      <c r="AS63" s="16">
        <f t="shared" si="9"/>
        <v>1</v>
      </c>
      <c r="AT63" s="17">
        <f t="shared" ref="AT63:AX65" si="62">IF(Z63="","",IF(AT62="",Z63,MAX(AT62,Z63)))</f>
        <v>10224.196457137634</v>
      </c>
      <c r="AU63" s="17">
        <f t="shared" si="62"/>
        <v>10225.197767918356</v>
      </c>
      <c r="AV63" s="17">
        <f t="shared" si="62"/>
        <v>9500</v>
      </c>
      <c r="AW63" s="17">
        <f t="shared" si="62"/>
        <v>10535.744561810738</v>
      </c>
      <c r="AX63" s="17">
        <f t="shared" si="62"/>
        <v>10185.744561810738</v>
      </c>
      <c r="AY63" s="17">
        <f t="shared" si="15"/>
        <v>77.905101434513199</v>
      </c>
      <c r="AZ63" s="17">
        <f t="shared" si="16"/>
        <v>0</v>
      </c>
      <c r="BA63" s="17">
        <f t="shared" si="17"/>
        <v>100</v>
      </c>
      <c r="BB63" s="17">
        <f t="shared" si="18"/>
        <v>0</v>
      </c>
      <c r="BC63" s="17">
        <f t="shared" si="19"/>
        <v>0</v>
      </c>
      <c r="BD63" s="17">
        <f>IF(OR(AE63="",B63=""),"",SUMIFS($AE$2:AE63,$B$2:B63,B63))</f>
        <v>16</v>
      </c>
      <c r="BE63" s="17">
        <f>IF(OR(AF63="",B63=""),"",SUMIFS($AF$2:AF63,$B$2:B63,B63))</f>
        <v>23.999999999999996</v>
      </c>
      <c r="BF63" s="17">
        <f>IF(OR(AG63="",B63=""),"",SUMIFS($AG$2:AG63,$B$2:B63,B63))</f>
        <v>36</v>
      </c>
      <c r="BG63" s="17">
        <f>IF(OR(AH63="",B63=""),"",SUMIFS($AH$2:AH63,$B$2:B63,B63))</f>
        <v>20</v>
      </c>
      <c r="BH63" s="17">
        <f>IF(OR(AI63="",B63=""),"",SUMIFS($AI$2:AI63,$B$2:B63,B63))</f>
        <v>20</v>
      </c>
      <c r="BI63" s="17">
        <f t="shared" ref="BI63:BM65" si="63">IF(AJ63="","",IF(BI62="",AJ63,MAX(BI62,AJ63)))</f>
        <v>49836</v>
      </c>
      <c r="BJ63" s="17">
        <f t="shared" si="63"/>
        <v>49772</v>
      </c>
      <c r="BK63" s="17">
        <f t="shared" si="63"/>
        <v>49292</v>
      </c>
      <c r="BL63" s="17">
        <f t="shared" si="63"/>
        <v>50016</v>
      </c>
      <c r="BM63" s="17">
        <f t="shared" si="63"/>
        <v>49796</v>
      </c>
      <c r="BN63" s="17">
        <f t="shared" si="25"/>
        <v>16</v>
      </c>
      <c r="BO63" s="17">
        <f t="shared" si="26"/>
        <v>0</v>
      </c>
      <c r="BP63" s="17">
        <f t="shared" si="27"/>
        <v>0</v>
      </c>
      <c r="BQ63" s="17">
        <f t="shared" si="28"/>
        <v>0</v>
      </c>
      <c r="BR63" s="17">
        <f t="shared" si="29"/>
        <v>0</v>
      </c>
    </row>
    <row r="64" spans="1:70" x14ac:dyDescent="0.25">
      <c r="A64">
        <f t="shared" si="0"/>
        <v>63</v>
      </c>
      <c r="B64" s="9">
        <v>46136</v>
      </c>
      <c r="C64" s="32">
        <v>0.90625</v>
      </c>
      <c r="D64" s="11" t="str">
        <f t="shared" si="35"/>
        <v>Vi</v>
      </c>
      <c r="E64" s="11" t="str">
        <f t="shared" si="2"/>
        <v>D</v>
      </c>
      <c r="F64" s="12" t="s">
        <v>12</v>
      </c>
      <c r="G64" s="12" t="s">
        <v>14</v>
      </c>
      <c r="H64" s="12" t="s">
        <v>23</v>
      </c>
      <c r="I64" s="12" t="s">
        <v>24</v>
      </c>
      <c r="J64" s="13">
        <v>0.09</v>
      </c>
      <c r="K64" s="13">
        <v>0.03</v>
      </c>
      <c r="L64" s="13">
        <v>0.06</v>
      </c>
      <c r="M64" s="13">
        <v>0.09</v>
      </c>
      <c r="N64" s="12" t="s">
        <v>17</v>
      </c>
      <c r="O64" s="12"/>
      <c r="P64" s="14">
        <f t="shared" si="30"/>
        <v>-1</v>
      </c>
      <c r="Q64" s="14">
        <f t="shared" si="31"/>
        <v>-1</v>
      </c>
      <c r="R64" s="14">
        <f t="shared" si="32"/>
        <v>-1</v>
      </c>
      <c r="S64" s="14">
        <f t="shared" si="33"/>
        <v>-1</v>
      </c>
      <c r="T64" s="14">
        <f t="shared" si="34"/>
        <v>-1</v>
      </c>
      <c r="U64" s="15">
        <f>IF(P64="","",P64*Config!$B$6)</f>
        <v>-100</v>
      </c>
      <c r="V64" s="15">
        <f>IF(Q64="","",Q64*Config!$B$6)</f>
        <v>-100</v>
      </c>
      <c r="W64" s="15">
        <f>IF(R64="","",R64*Config!$B$6)</f>
        <v>-100</v>
      </c>
      <c r="X64" s="15">
        <f>IF(S64="","",S64*Config!$B$6)</f>
        <v>-100</v>
      </c>
      <c r="Y64" s="15">
        <f>IF(T64="","",T64*Config!$B$6)</f>
        <v>-100</v>
      </c>
      <c r="Z64" s="15">
        <f>IF(U64="","",Config!$B$4 + SUM($U$2:U64))</f>
        <v>10046.291355703121</v>
      </c>
      <c r="AA64" s="15">
        <f>IF(V64="","",Config!$B$4 + SUM($V$2:V64))</f>
        <v>10125.197767918356</v>
      </c>
      <c r="AB64" s="15">
        <f>IF(W64="","",Config!$B$4 + SUM($W$2:W64))</f>
        <v>9300</v>
      </c>
      <c r="AC64" s="15">
        <f>IF(X64="","",Config!$B$4 + SUM($X$2:X64))</f>
        <v>10435.744561810738</v>
      </c>
      <c r="AD64" s="15">
        <f>IF(Y64="","",Config!$B$4 + SUM($Y$2:Y64))</f>
        <v>10085.744561810738</v>
      </c>
      <c r="AE64" s="15">
        <f>IF(P64="","",P64*J64/100*Config!$B$11)</f>
        <v>-36</v>
      </c>
      <c r="AF64" s="15">
        <f>IF(Q64="","",Q64*J64/100*Config!$B$11)</f>
        <v>-36</v>
      </c>
      <c r="AG64" s="15">
        <f>IF(R64="","",R64*J64/100*Config!$B$11)</f>
        <v>-36</v>
      </c>
      <c r="AH64" s="15">
        <f>IF(S64="","",S64*J64/100*Config!$B$11)</f>
        <v>-36</v>
      </c>
      <c r="AI64" s="15">
        <f>IF(T64="","",T64*J64/100*Config!$B$11)</f>
        <v>-36</v>
      </c>
      <c r="AJ64" s="15">
        <f>IF(AE64="","",Config!$B$9 + SUM($AE$2:AE64))</f>
        <v>49784</v>
      </c>
      <c r="AK64" s="15">
        <f>IF(AF64="","",Config!$B$9 + SUM($AF$2:AF64))</f>
        <v>49736</v>
      </c>
      <c r="AL64" s="15">
        <f>IF(AG64="","",Config!$B$9 + SUM($AG$2:AG64))</f>
        <v>49256</v>
      </c>
      <c r="AM64" s="15">
        <f>IF(AH64="","",Config!$B$9 + SUM($AH$2:AH64))</f>
        <v>49980</v>
      </c>
      <c r="AN64" s="15">
        <f>IF(AI64="","",Config!$B$9 + SUM($AI$2:AI64))</f>
        <v>49760</v>
      </c>
      <c r="AO64" s="16">
        <f t="shared" si="5"/>
        <v>0</v>
      </c>
      <c r="AP64" s="16">
        <f t="shared" si="6"/>
        <v>0</v>
      </c>
      <c r="AQ64" s="16">
        <f t="shared" si="7"/>
        <v>0</v>
      </c>
      <c r="AR64" s="16">
        <f t="shared" si="8"/>
        <v>0</v>
      </c>
      <c r="AS64" s="16">
        <f t="shared" si="9"/>
        <v>0</v>
      </c>
      <c r="AT64" s="17">
        <f t="shared" si="62"/>
        <v>10224.196457137634</v>
      </c>
      <c r="AU64" s="17">
        <f t="shared" si="62"/>
        <v>10225.197767918356</v>
      </c>
      <c r="AV64" s="17">
        <f t="shared" si="62"/>
        <v>9500</v>
      </c>
      <c r="AW64" s="17">
        <f t="shared" si="62"/>
        <v>10535.744561810738</v>
      </c>
      <c r="AX64" s="17">
        <f t="shared" si="62"/>
        <v>10185.744561810738</v>
      </c>
      <c r="AY64" s="17">
        <f t="shared" si="15"/>
        <v>177.9051014345132</v>
      </c>
      <c r="AZ64" s="17">
        <f t="shared" si="16"/>
        <v>100</v>
      </c>
      <c r="BA64" s="17">
        <f t="shared" si="17"/>
        <v>200</v>
      </c>
      <c r="BB64" s="17">
        <f t="shared" si="18"/>
        <v>100</v>
      </c>
      <c r="BC64" s="17">
        <f t="shared" si="19"/>
        <v>100</v>
      </c>
      <c r="BD64" s="17">
        <f>IF(OR(AE64="",B64=""),"",SUMIFS($AE$2:AE64,$B$2:B64,B64))</f>
        <v>-20</v>
      </c>
      <c r="BE64" s="17">
        <f>IF(OR(AF64="",B64=""),"",SUMIFS($AF$2:AF64,$B$2:B64,B64))</f>
        <v>-12.000000000000004</v>
      </c>
      <c r="BF64" s="17">
        <f>IF(OR(AG64="",B64=""),"",SUMIFS($AG$2:AG64,$B$2:B64,B64))</f>
        <v>0</v>
      </c>
      <c r="BG64" s="17">
        <f>IF(OR(AH64="",B64=""),"",SUMIFS($AH$2:AH64,$B$2:B64,B64))</f>
        <v>-16</v>
      </c>
      <c r="BH64" s="17">
        <f>IF(OR(AI64="",B64=""),"",SUMIFS($AI$2:AI64,$B$2:B64,B64))</f>
        <v>-16</v>
      </c>
      <c r="BI64" s="17">
        <f t="shared" si="63"/>
        <v>49836</v>
      </c>
      <c r="BJ64" s="17">
        <f t="shared" si="63"/>
        <v>49772</v>
      </c>
      <c r="BK64" s="17">
        <f t="shared" si="63"/>
        <v>49292</v>
      </c>
      <c r="BL64" s="17">
        <f t="shared" si="63"/>
        <v>50016</v>
      </c>
      <c r="BM64" s="17">
        <f t="shared" si="63"/>
        <v>49796</v>
      </c>
      <c r="BN64" s="17">
        <f t="shared" si="25"/>
        <v>52</v>
      </c>
      <c r="BO64" s="17">
        <f t="shared" si="26"/>
        <v>36</v>
      </c>
      <c r="BP64" s="17">
        <f t="shared" si="27"/>
        <v>36</v>
      </c>
      <c r="BQ64" s="17">
        <f t="shared" si="28"/>
        <v>36</v>
      </c>
      <c r="BR64" s="17">
        <f t="shared" si="29"/>
        <v>36</v>
      </c>
    </row>
    <row r="65" spans="1:70" x14ac:dyDescent="0.25">
      <c r="A65">
        <f t="shared" si="0"/>
        <v>64</v>
      </c>
      <c r="B65" s="9">
        <v>46136</v>
      </c>
      <c r="C65" s="32">
        <v>0.88124999999999998</v>
      </c>
      <c r="D65" s="11" t="str">
        <f t="shared" si="35"/>
        <v>Vi</v>
      </c>
      <c r="E65" s="11" t="str">
        <f t="shared" si="2"/>
        <v>D</v>
      </c>
      <c r="F65" s="12" t="s">
        <v>12</v>
      </c>
      <c r="G65" s="12" t="s">
        <v>14</v>
      </c>
      <c r="H65" s="12" t="s">
        <v>23</v>
      </c>
      <c r="I65" s="12" t="s">
        <v>16</v>
      </c>
      <c r="J65" s="13">
        <v>0.09</v>
      </c>
      <c r="K65" s="13">
        <v>0.04</v>
      </c>
      <c r="L65" s="13">
        <v>0.06</v>
      </c>
      <c r="M65" s="13">
        <v>0.09</v>
      </c>
      <c r="N65" s="12" t="s">
        <v>17</v>
      </c>
      <c r="O65" s="12"/>
      <c r="P65" s="14">
        <f t="shared" si="30"/>
        <v>-1</v>
      </c>
      <c r="Q65" s="14">
        <f t="shared" si="31"/>
        <v>-1</v>
      </c>
      <c r="R65" s="14">
        <f t="shared" si="32"/>
        <v>-1</v>
      </c>
      <c r="S65" s="14">
        <f t="shared" si="33"/>
        <v>-1</v>
      </c>
      <c r="T65" s="14">
        <f t="shared" si="34"/>
        <v>-1</v>
      </c>
      <c r="U65" s="15">
        <f>IF(P65="","",P65*Config!$B$6)</f>
        <v>-100</v>
      </c>
      <c r="V65" s="15">
        <f>IF(Q65="","",Q65*Config!$B$6)</f>
        <v>-100</v>
      </c>
      <c r="W65" s="15">
        <f>IF(R65="","",R65*Config!$B$6)</f>
        <v>-100</v>
      </c>
      <c r="X65" s="15">
        <f>IF(S65="","",S65*Config!$B$6)</f>
        <v>-100</v>
      </c>
      <c r="Y65" s="15">
        <f>IF(T65="","",T65*Config!$B$6)</f>
        <v>-100</v>
      </c>
      <c r="Z65" s="15">
        <f>IF(U65="","",Config!$B$4 + SUM($U$2:U65))</f>
        <v>9946.2913557031206</v>
      </c>
      <c r="AA65" s="15">
        <f>IF(V65="","",Config!$B$4 + SUM($V$2:V65))</f>
        <v>10025.197767918356</v>
      </c>
      <c r="AB65" s="15">
        <f>IF(W65="","",Config!$B$4 + SUM($W$2:W65))</f>
        <v>9200</v>
      </c>
      <c r="AC65" s="15">
        <f>IF(X65="","",Config!$B$4 + SUM($X$2:X65))</f>
        <v>10335.744561810738</v>
      </c>
      <c r="AD65" s="15">
        <f>IF(Y65="","",Config!$B$4 + SUM($Y$2:Y65))</f>
        <v>9985.7445618107377</v>
      </c>
      <c r="AE65" s="15">
        <f>IF(P65="","",P65*J65/100*Config!$B$11)</f>
        <v>-36</v>
      </c>
      <c r="AF65" s="15">
        <f>IF(Q65="","",Q65*J65/100*Config!$B$11)</f>
        <v>-36</v>
      </c>
      <c r="AG65" s="15">
        <f>IF(R65="","",R65*J65/100*Config!$B$11)</f>
        <v>-36</v>
      </c>
      <c r="AH65" s="15">
        <f>IF(S65="","",S65*J65/100*Config!$B$11)</f>
        <v>-36</v>
      </c>
      <c r="AI65" s="15">
        <f>IF(T65="","",T65*J65/100*Config!$B$11)</f>
        <v>-36</v>
      </c>
      <c r="AJ65" s="15">
        <f>IF(AE65="","",Config!$B$9 + SUM($AE$2:AE65))</f>
        <v>49748</v>
      </c>
      <c r="AK65" s="15">
        <f>IF(AF65="","",Config!$B$9 + SUM($AF$2:AF65))</f>
        <v>49700</v>
      </c>
      <c r="AL65" s="15">
        <f>IF(AG65="","",Config!$B$9 + SUM($AG$2:AG65))</f>
        <v>49220</v>
      </c>
      <c r="AM65" s="15">
        <f>IF(AH65="","",Config!$B$9 + SUM($AH$2:AH65))</f>
        <v>49944</v>
      </c>
      <c r="AN65" s="15">
        <f>IF(AI65="","",Config!$B$9 + SUM($AI$2:AI65))</f>
        <v>49724</v>
      </c>
      <c r="AO65" s="16">
        <f t="shared" si="5"/>
        <v>0</v>
      </c>
      <c r="AP65" s="16">
        <f t="shared" si="6"/>
        <v>0</v>
      </c>
      <c r="AQ65" s="16">
        <f t="shared" si="7"/>
        <v>0</v>
      </c>
      <c r="AR65" s="16">
        <f t="shared" si="8"/>
        <v>0</v>
      </c>
      <c r="AS65" s="16">
        <f t="shared" si="9"/>
        <v>0</v>
      </c>
      <c r="AT65" s="17">
        <f t="shared" si="62"/>
        <v>10224.196457137634</v>
      </c>
      <c r="AU65" s="17">
        <f t="shared" si="62"/>
        <v>10225.197767918356</v>
      </c>
      <c r="AV65" s="17">
        <f t="shared" si="62"/>
        <v>9500</v>
      </c>
      <c r="AW65" s="17">
        <f t="shared" si="62"/>
        <v>10535.744561810738</v>
      </c>
      <c r="AX65" s="17">
        <f t="shared" si="62"/>
        <v>10185.744561810738</v>
      </c>
      <c r="AY65" s="17">
        <f t="shared" si="15"/>
        <v>277.9051014345132</v>
      </c>
      <c r="AZ65" s="17">
        <f t="shared" si="16"/>
        <v>200</v>
      </c>
      <c r="BA65" s="17">
        <f t="shared" si="17"/>
        <v>300</v>
      </c>
      <c r="BB65" s="17">
        <f t="shared" si="18"/>
        <v>200</v>
      </c>
      <c r="BC65" s="17">
        <f t="shared" si="19"/>
        <v>200</v>
      </c>
      <c r="BD65" s="17">
        <f>IF(OR(AE65="",B65=""),"",SUMIFS($AE$2:AE65,$B$2:B65,B65))</f>
        <v>-56</v>
      </c>
      <c r="BE65" s="17">
        <f>IF(OR(AF65="",B65=""),"",SUMIFS($AF$2:AF65,$B$2:B65,B65))</f>
        <v>-48</v>
      </c>
      <c r="BF65" s="17">
        <f>IF(OR(AG65="",B65=""),"",SUMIFS($AG$2:AG65,$B$2:B65,B65))</f>
        <v>-36</v>
      </c>
      <c r="BG65" s="17">
        <f>IF(OR(AH65="",B65=""),"",SUMIFS($AH$2:AH65,$B$2:B65,B65))</f>
        <v>-52</v>
      </c>
      <c r="BH65" s="17">
        <f>IF(OR(AI65="",B65=""),"",SUMIFS($AI$2:AI65,$B$2:B65,B65))</f>
        <v>-52</v>
      </c>
      <c r="BI65" s="17">
        <f t="shared" si="63"/>
        <v>49836</v>
      </c>
      <c r="BJ65" s="17">
        <f t="shared" si="63"/>
        <v>49772</v>
      </c>
      <c r="BK65" s="17">
        <f t="shared" si="63"/>
        <v>49292</v>
      </c>
      <c r="BL65" s="17">
        <f t="shared" si="63"/>
        <v>50016</v>
      </c>
      <c r="BM65" s="17">
        <f t="shared" si="63"/>
        <v>49796</v>
      </c>
      <c r="BN65" s="17">
        <f t="shared" si="25"/>
        <v>88</v>
      </c>
      <c r="BO65" s="17">
        <f t="shared" si="26"/>
        <v>72</v>
      </c>
      <c r="BP65" s="17">
        <f t="shared" si="27"/>
        <v>72</v>
      </c>
      <c r="BQ65" s="17">
        <f t="shared" si="28"/>
        <v>72</v>
      </c>
      <c r="BR65" s="17">
        <f t="shared" si="29"/>
        <v>72</v>
      </c>
    </row>
    <row r="66" spans="1:70" x14ac:dyDescent="0.25">
      <c r="A66">
        <f t="shared" ref="A66:A129" si="64">ROW()-1</f>
        <v>65</v>
      </c>
      <c r="B66" s="9">
        <v>46136</v>
      </c>
      <c r="C66" s="32">
        <v>0.83750000000000002</v>
      </c>
      <c r="D66" s="11" t="str">
        <f t="shared" si="35"/>
        <v>Vi</v>
      </c>
      <c r="E66" s="11" t="str">
        <f t="shared" ref="E66:E129" si="65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D</v>
      </c>
      <c r="F66" s="12" t="s">
        <v>12</v>
      </c>
      <c r="G66" s="12" t="s">
        <v>14</v>
      </c>
      <c r="H66" s="12" t="s">
        <v>23</v>
      </c>
      <c r="I66" s="12" t="s">
        <v>24</v>
      </c>
      <c r="J66" s="13">
        <v>0.1</v>
      </c>
      <c r="K66" s="13">
        <v>0.04</v>
      </c>
      <c r="L66" s="13">
        <v>7.0000000000000007E-2</v>
      </c>
      <c r="M66" s="13">
        <v>0.1</v>
      </c>
      <c r="N66" s="12" t="s">
        <v>186</v>
      </c>
      <c r="O66" s="12"/>
      <c r="P66" s="14">
        <f t="shared" si="30"/>
        <v>0.39999999999999997</v>
      </c>
      <c r="Q66" s="14">
        <f t="shared" si="31"/>
        <v>-1</v>
      </c>
      <c r="R66" s="14">
        <f t="shared" si="32"/>
        <v>-1</v>
      </c>
      <c r="S66" s="14">
        <f t="shared" si="33"/>
        <v>0.19999999999999998</v>
      </c>
      <c r="T66" s="14">
        <f t="shared" si="34"/>
        <v>-0.30000000000000004</v>
      </c>
      <c r="U66" s="15">
        <f>IF(P66="","",P66*Config!$B$6)</f>
        <v>40</v>
      </c>
      <c r="V66" s="15">
        <f>IF(Q66="","",Q66*Config!$B$6)</f>
        <v>-100</v>
      </c>
      <c r="W66" s="15">
        <f>IF(R66="","",R66*Config!$B$6)</f>
        <v>-100</v>
      </c>
      <c r="X66" s="15">
        <f>IF(S66="","",S66*Config!$B$6)</f>
        <v>20</v>
      </c>
      <c r="Y66" s="15">
        <f>IF(T66="","",T66*Config!$B$6)</f>
        <v>-30.000000000000004</v>
      </c>
      <c r="Z66" s="15">
        <f>IF(U66="","",Config!$B$4 + SUM($U$2:U66))</f>
        <v>9986.2913557031206</v>
      </c>
      <c r="AA66" s="15">
        <f>IF(V66="","",Config!$B$4 + SUM($V$2:V66))</f>
        <v>9925.1977679183565</v>
      </c>
      <c r="AB66" s="15">
        <f>IF(W66="","",Config!$B$4 + SUM($W$2:W66))</f>
        <v>9100</v>
      </c>
      <c r="AC66" s="15">
        <f>IF(X66="","",Config!$B$4 + SUM($X$2:X66))</f>
        <v>10355.744561810738</v>
      </c>
      <c r="AD66" s="15">
        <f>IF(Y66="","",Config!$B$4 + SUM($Y$2:Y66))</f>
        <v>9955.7445618107377</v>
      </c>
      <c r="AE66" s="15">
        <f>IF(P66="","",P66*J66/100*Config!$B$11)</f>
        <v>16</v>
      </c>
      <c r="AF66" s="15">
        <f>IF(Q66="","",Q66*J66/100*Config!$B$11)</f>
        <v>-40</v>
      </c>
      <c r="AG66" s="15">
        <f>IF(R66="","",R66*J66/100*Config!$B$11)</f>
        <v>-40</v>
      </c>
      <c r="AH66" s="15">
        <f>IF(S66="","",S66*J66/100*Config!$B$11)</f>
        <v>8</v>
      </c>
      <c r="AI66" s="15">
        <f>IF(T66="","",T66*J66/100*Config!$B$11)</f>
        <v>-12.000000000000004</v>
      </c>
      <c r="AJ66" s="15">
        <f>IF(AE66="","",Config!$B$9 + SUM($AE$2:AE66))</f>
        <v>49764</v>
      </c>
      <c r="AK66" s="15">
        <f>IF(AF66="","",Config!$B$9 + SUM($AF$2:AF66))</f>
        <v>49660</v>
      </c>
      <c r="AL66" s="15">
        <f>IF(AG66="","",Config!$B$9 + SUM($AG$2:AG66))</f>
        <v>49180</v>
      </c>
      <c r="AM66" s="15">
        <f>IF(AH66="","",Config!$B$9 + SUM($AH$2:AH66))</f>
        <v>49952</v>
      </c>
      <c r="AN66" s="15">
        <f>IF(AI66="","",Config!$B$9 + SUM($AI$2:AI66))</f>
        <v>49712</v>
      </c>
      <c r="AO66" s="16">
        <f t="shared" ref="AO66:AO129" si="66">IF(P66="","",IF(P66&gt;0,1,0))</f>
        <v>1</v>
      </c>
      <c r="AP66" s="16">
        <f t="shared" ref="AP66:AP129" si="67">IF(Q66="","",IF(Q66&gt;0,1,0))</f>
        <v>0</v>
      </c>
      <c r="AQ66" s="16">
        <f t="shared" ref="AQ66:AQ129" si="68">IF(R66="","",IF(R66&gt;0,1,0))</f>
        <v>0</v>
      </c>
      <c r="AR66" s="16">
        <f t="shared" ref="AR66:AR129" si="69">IF(S66="","",IF(S66&gt;0,1,0))</f>
        <v>1</v>
      </c>
      <c r="AS66" s="16">
        <f t="shared" ref="AS66:AS129" si="70">IF(T66="","",IF(T66&gt;0,1,0))</f>
        <v>0</v>
      </c>
      <c r="AT66" s="17">
        <f t="shared" ref="AT66:AX67" si="71">IF(Z66="","",IF(AT64="",Z66,MAX(AT64,Z66)))</f>
        <v>10224.196457137634</v>
      </c>
      <c r="AU66" s="17">
        <f t="shared" si="71"/>
        <v>10225.197767918356</v>
      </c>
      <c r="AV66" s="17">
        <f t="shared" si="71"/>
        <v>9500</v>
      </c>
      <c r="AW66" s="17">
        <f t="shared" si="71"/>
        <v>10535.744561810738</v>
      </c>
      <c r="AX66" s="17">
        <f t="shared" si="71"/>
        <v>10185.744561810738</v>
      </c>
      <c r="AY66" s="17">
        <f t="shared" ref="AY66:AY129" si="72">IF(Z66="","",AT66-Z66)</f>
        <v>237.9051014345132</v>
      </c>
      <c r="AZ66" s="17">
        <f t="shared" ref="AZ66:AZ129" si="73">IF(AA66="","",AU66-AA66)</f>
        <v>300</v>
      </c>
      <c r="BA66" s="17">
        <f t="shared" ref="BA66:BA129" si="74">IF(AB66="","",AV66-AB66)</f>
        <v>400</v>
      </c>
      <c r="BB66" s="17">
        <f t="shared" ref="BB66:BB129" si="75">IF(AC66="","",AW66-AC66)</f>
        <v>180</v>
      </c>
      <c r="BC66" s="17">
        <f t="shared" ref="BC66:BC129" si="76">IF(AD66="","",AX66-AD66)</f>
        <v>230</v>
      </c>
      <c r="BD66" s="17">
        <f>IF(OR(AE66="",B66=""),"",SUMIFS($AE$2:AE66,$B$2:B66,B66))</f>
        <v>-40</v>
      </c>
      <c r="BE66" s="17">
        <f>IF(OR(AF66="",B66=""),"",SUMIFS($AF$2:AF66,$B$2:B66,B66))</f>
        <v>-88</v>
      </c>
      <c r="BF66" s="17">
        <f>IF(OR(AG66="",B66=""),"",SUMIFS($AG$2:AG66,$B$2:B66,B66))</f>
        <v>-76</v>
      </c>
      <c r="BG66" s="17">
        <f>IF(OR(AH66="",B66=""),"",SUMIFS($AH$2:AH66,$B$2:B66,B66))</f>
        <v>-44</v>
      </c>
      <c r="BH66" s="17">
        <f>IF(OR(AI66="",B66=""),"",SUMIFS($AI$2:AI66,$B$2:B66,B66))</f>
        <v>-64</v>
      </c>
      <c r="BI66" s="17">
        <f t="shared" ref="BI66:BM67" si="77">IF(AJ66="","",IF(BI64="",AJ66,MAX(BI64,AJ66)))</f>
        <v>49836</v>
      </c>
      <c r="BJ66" s="17">
        <f t="shared" si="77"/>
        <v>49772</v>
      </c>
      <c r="BK66" s="17">
        <f t="shared" si="77"/>
        <v>49292</v>
      </c>
      <c r="BL66" s="17">
        <f t="shared" si="77"/>
        <v>50016</v>
      </c>
      <c r="BM66" s="17">
        <f t="shared" si="77"/>
        <v>49796</v>
      </c>
      <c r="BN66" s="17">
        <f t="shared" ref="BN66:BN129" si="78">IF(AJ66="","",BI66-AJ66)</f>
        <v>72</v>
      </c>
      <c r="BO66" s="17">
        <f t="shared" ref="BO66:BO129" si="79">IF(AK66="","",BJ66-AK66)</f>
        <v>112</v>
      </c>
      <c r="BP66" s="17">
        <f t="shared" ref="BP66:BP129" si="80">IF(AL66="","",BK66-AL66)</f>
        <v>112</v>
      </c>
      <c r="BQ66" s="17">
        <f t="shared" ref="BQ66:BQ129" si="81">IF(AM66="","",BL66-AM66)</f>
        <v>64</v>
      </c>
      <c r="BR66" s="17">
        <f t="shared" ref="BR66:BR129" si="82">IF(AN66="","",BM66-AN66)</f>
        <v>84</v>
      </c>
    </row>
    <row r="67" spans="1:70" x14ac:dyDescent="0.25">
      <c r="A67">
        <f t="shared" si="64"/>
        <v>66</v>
      </c>
      <c r="B67" s="9">
        <v>46136</v>
      </c>
      <c r="C67" s="32">
        <v>0.79999999999999993</v>
      </c>
      <c r="D67" s="11" t="str">
        <f t="shared" si="35"/>
        <v>Vi</v>
      </c>
      <c r="E67" s="11" t="str">
        <f t="shared" si="65"/>
        <v>D</v>
      </c>
      <c r="F67" s="12" t="s">
        <v>12</v>
      </c>
      <c r="G67" s="12" t="s">
        <v>14</v>
      </c>
      <c r="H67" s="12" t="s">
        <v>23</v>
      </c>
      <c r="I67" s="12" t="s">
        <v>16</v>
      </c>
      <c r="J67" s="13">
        <v>0.11</v>
      </c>
      <c r="K67" s="13">
        <v>0.05</v>
      </c>
      <c r="L67" s="13">
        <v>0.08</v>
      </c>
      <c r="M67" s="13">
        <v>0.11</v>
      </c>
      <c r="N67" s="12" t="s">
        <v>17</v>
      </c>
      <c r="O67" s="12"/>
      <c r="P67" s="14">
        <f t="shared" ref="P67:P130" si="83">IF(N67="","",IF(N67="SL",-1,K67/J67))</f>
        <v>-1</v>
      </c>
      <c r="Q67" s="14">
        <f t="shared" ref="Q67:Q130" si="84">IF(N67="","",IF(OR(N67="SL",N67="TP0"),-1,L67/J67))</f>
        <v>-1</v>
      </c>
      <c r="R67" s="14">
        <f t="shared" ref="R67:R130" si="85">IF(N67="","",IF(N67="TP2",M67/J67,-1))</f>
        <v>-1</v>
      </c>
      <c r="S67" s="14">
        <f t="shared" ref="S67:S130" si="86">IF(N67="","",IF(N67="SL",-1,IF(N67="TP0",0.5*K67/J67,0.5*(K67+L67)/J67)))</f>
        <v>-1</v>
      </c>
      <c r="T67" s="14">
        <f t="shared" ref="T67:T130" si="87">IF(N67="","",IF(N67="SL",-1,IF(N67="TP0",0.5*K67/J67-0.5,0.5*(K67+L67)/J67)))</f>
        <v>-1</v>
      </c>
      <c r="U67" s="15">
        <f>IF(P67="","",P67*Config!$B$6)</f>
        <v>-100</v>
      </c>
      <c r="V67" s="15">
        <f>IF(Q67="","",Q67*Config!$B$6)</f>
        <v>-100</v>
      </c>
      <c r="W67" s="15">
        <f>IF(R67="","",R67*Config!$B$6)</f>
        <v>-100</v>
      </c>
      <c r="X67" s="15">
        <f>IF(S67="","",S67*Config!$B$6)</f>
        <v>-100</v>
      </c>
      <c r="Y67" s="15">
        <f>IF(T67="","",T67*Config!$B$6)</f>
        <v>-100</v>
      </c>
      <c r="Z67" s="15">
        <f>IF(U67="","",Config!$B$4 + SUM($U$2:U67))</f>
        <v>9886.2913557031206</v>
      </c>
      <c r="AA67" s="15">
        <f>IF(V67="","",Config!$B$4 + SUM($V$2:V67))</f>
        <v>9825.1977679183565</v>
      </c>
      <c r="AB67" s="15">
        <f>IF(W67="","",Config!$B$4 + SUM($W$2:W67))</f>
        <v>9000</v>
      </c>
      <c r="AC67" s="15">
        <f>IF(X67="","",Config!$B$4 + SUM($X$2:X67))</f>
        <v>10255.744561810738</v>
      </c>
      <c r="AD67" s="15">
        <f>IF(Y67="","",Config!$B$4 + SUM($Y$2:Y67))</f>
        <v>9855.7445618107377</v>
      </c>
      <c r="AE67" s="15">
        <f>IF(P67="","",P67*J67/100*Config!$B$11)</f>
        <v>-44</v>
      </c>
      <c r="AF67" s="15">
        <f>IF(Q67="","",Q67*J67/100*Config!$B$11)</f>
        <v>-44</v>
      </c>
      <c r="AG67" s="15">
        <f>IF(R67="","",R67*J67/100*Config!$B$11)</f>
        <v>-44</v>
      </c>
      <c r="AH67" s="15">
        <f>IF(S67="","",S67*J67/100*Config!$B$11)</f>
        <v>-44</v>
      </c>
      <c r="AI67" s="15">
        <f>IF(T67="","",T67*J67/100*Config!$B$11)</f>
        <v>-44</v>
      </c>
      <c r="AJ67" s="15">
        <f>IF(AE67="","",Config!$B$9 + SUM($AE$2:AE67))</f>
        <v>49720</v>
      </c>
      <c r="AK67" s="15">
        <f>IF(AF67="","",Config!$B$9 + SUM($AF$2:AF67))</f>
        <v>49616</v>
      </c>
      <c r="AL67" s="15">
        <f>IF(AG67="","",Config!$B$9 + SUM($AG$2:AG67))</f>
        <v>49136</v>
      </c>
      <c r="AM67" s="15">
        <f>IF(AH67="","",Config!$B$9 + SUM($AH$2:AH67))</f>
        <v>49908</v>
      </c>
      <c r="AN67" s="15">
        <f>IF(AI67="","",Config!$B$9 + SUM($AI$2:AI67))</f>
        <v>49668</v>
      </c>
      <c r="AO67" s="16">
        <f t="shared" si="66"/>
        <v>0</v>
      </c>
      <c r="AP67" s="16">
        <f t="shared" si="67"/>
        <v>0</v>
      </c>
      <c r="AQ67" s="16">
        <f t="shared" si="68"/>
        <v>0</v>
      </c>
      <c r="AR67" s="16">
        <f t="shared" si="69"/>
        <v>0</v>
      </c>
      <c r="AS67" s="16">
        <f t="shared" si="70"/>
        <v>0</v>
      </c>
      <c r="AT67" s="17">
        <f t="shared" si="71"/>
        <v>10224.196457137634</v>
      </c>
      <c r="AU67" s="17">
        <f t="shared" si="71"/>
        <v>10225.197767918356</v>
      </c>
      <c r="AV67" s="17">
        <f t="shared" si="71"/>
        <v>9500</v>
      </c>
      <c r="AW67" s="17">
        <f t="shared" si="71"/>
        <v>10535.744561810738</v>
      </c>
      <c r="AX67" s="17">
        <f t="shared" si="71"/>
        <v>10185.744561810738</v>
      </c>
      <c r="AY67" s="17">
        <f t="shared" si="72"/>
        <v>337.9051014345132</v>
      </c>
      <c r="AZ67" s="17">
        <f t="shared" si="73"/>
        <v>400</v>
      </c>
      <c r="BA67" s="17">
        <f t="shared" si="74"/>
        <v>500</v>
      </c>
      <c r="BB67" s="17">
        <f t="shared" si="75"/>
        <v>280</v>
      </c>
      <c r="BC67" s="17">
        <f t="shared" si="76"/>
        <v>330</v>
      </c>
      <c r="BD67" s="17">
        <f>IF(OR(AE67="",B67=""),"",SUMIFS($AE$2:AE67,$B$2:B67,B67))</f>
        <v>-84</v>
      </c>
      <c r="BE67" s="17">
        <f>IF(OR(AF67="",B67=""),"",SUMIFS($AF$2:AF67,$B$2:B67,B67))</f>
        <v>-132</v>
      </c>
      <c r="BF67" s="17">
        <f>IF(OR(AG67="",B67=""),"",SUMIFS($AG$2:AG67,$B$2:B67,B67))</f>
        <v>-120</v>
      </c>
      <c r="BG67" s="17">
        <f>IF(OR(AH67="",B67=""),"",SUMIFS($AH$2:AH67,$B$2:B67,B67))</f>
        <v>-88</v>
      </c>
      <c r="BH67" s="17">
        <f>IF(OR(AI67="",B67=""),"",SUMIFS($AI$2:AI67,$B$2:B67,B67))</f>
        <v>-108</v>
      </c>
      <c r="BI67" s="17">
        <f t="shared" si="77"/>
        <v>49836</v>
      </c>
      <c r="BJ67" s="17">
        <f t="shared" si="77"/>
        <v>49772</v>
      </c>
      <c r="BK67" s="17">
        <f t="shared" si="77"/>
        <v>49292</v>
      </c>
      <c r="BL67" s="17">
        <f t="shared" si="77"/>
        <v>50016</v>
      </c>
      <c r="BM67" s="17">
        <f t="shared" si="77"/>
        <v>49796</v>
      </c>
      <c r="BN67" s="17">
        <f t="shared" si="78"/>
        <v>116</v>
      </c>
      <c r="BO67" s="17">
        <f t="shared" si="79"/>
        <v>156</v>
      </c>
      <c r="BP67" s="17">
        <f t="shared" si="80"/>
        <v>156</v>
      </c>
      <c r="BQ67" s="17">
        <f t="shared" si="81"/>
        <v>108</v>
      </c>
      <c r="BR67" s="17">
        <f t="shared" si="82"/>
        <v>128</v>
      </c>
    </row>
    <row r="68" spans="1:70" x14ac:dyDescent="0.25">
      <c r="A68">
        <f t="shared" si="64"/>
        <v>67</v>
      </c>
      <c r="B68" s="9">
        <v>46136</v>
      </c>
      <c r="C68" s="32">
        <v>0.7104166666666667</v>
      </c>
      <c r="D68" s="11" t="str">
        <f t="shared" si="35"/>
        <v>Vi</v>
      </c>
      <c r="E68" s="11" t="str">
        <f t="shared" si="65"/>
        <v>D</v>
      </c>
      <c r="F68" s="12" t="s">
        <v>12</v>
      </c>
      <c r="G68" s="12" t="s">
        <v>14</v>
      </c>
      <c r="H68" s="12" t="s">
        <v>23</v>
      </c>
      <c r="I68" s="12" t="s">
        <v>24</v>
      </c>
      <c r="J68" s="13">
        <v>0.17</v>
      </c>
      <c r="K68" s="13">
        <v>0.09</v>
      </c>
      <c r="L68" s="13">
        <v>0.14000000000000001</v>
      </c>
      <c r="M68" s="13">
        <v>0.17</v>
      </c>
      <c r="N68" s="12" t="s">
        <v>17</v>
      </c>
      <c r="O68" s="12"/>
      <c r="P68" s="14">
        <f t="shared" si="83"/>
        <v>-1</v>
      </c>
      <c r="Q68" s="14">
        <f t="shared" si="84"/>
        <v>-1</v>
      </c>
      <c r="R68" s="14">
        <f t="shared" si="85"/>
        <v>-1</v>
      </c>
      <c r="S68" s="14">
        <f t="shared" si="86"/>
        <v>-1</v>
      </c>
      <c r="T68" s="14">
        <f t="shared" si="87"/>
        <v>-1</v>
      </c>
      <c r="U68" s="15">
        <f>IF(P68="","",P68*Config!$B$6)</f>
        <v>-100</v>
      </c>
      <c r="V68" s="15">
        <f>IF(Q68="","",Q68*Config!$B$6)</f>
        <v>-100</v>
      </c>
      <c r="W68" s="15">
        <f>IF(R68="","",R68*Config!$B$6)</f>
        <v>-100</v>
      </c>
      <c r="X68" s="15">
        <f>IF(S68="","",S68*Config!$B$6)</f>
        <v>-100</v>
      </c>
      <c r="Y68" s="15">
        <f>IF(T68="","",T68*Config!$B$6)</f>
        <v>-100</v>
      </c>
      <c r="Z68" s="15">
        <f>IF(U68="","",Config!$B$4 + SUM($U$2:U68))</f>
        <v>9786.2913557031206</v>
      </c>
      <c r="AA68" s="15">
        <f>IF(V68="","",Config!$B$4 + SUM($V$2:V68))</f>
        <v>9725.1977679183565</v>
      </c>
      <c r="AB68" s="15">
        <f>IF(W68="","",Config!$B$4 + SUM($W$2:W68))</f>
        <v>8900</v>
      </c>
      <c r="AC68" s="15">
        <f>IF(X68="","",Config!$B$4 + SUM($X$2:X68))</f>
        <v>10155.744561810738</v>
      </c>
      <c r="AD68" s="15">
        <f>IF(Y68="","",Config!$B$4 + SUM($Y$2:Y68))</f>
        <v>9755.7445618107377</v>
      </c>
      <c r="AE68" s="15">
        <f>IF(P68="","",P68*J68/100*Config!$B$11)</f>
        <v>-68</v>
      </c>
      <c r="AF68" s="15">
        <f>IF(Q68="","",Q68*J68/100*Config!$B$11)</f>
        <v>-68</v>
      </c>
      <c r="AG68" s="15">
        <f>IF(R68="","",R68*J68/100*Config!$B$11)</f>
        <v>-68</v>
      </c>
      <c r="AH68" s="15">
        <f>IF(S68="","",S68*J68/100*Config!$B$11)</f>
        <v>-68</v>
      </c>
      <c r="AI68" s="15">
        <f>IF(T68="","",T68*J68/100*Config!$B$11)</f>
        <v>-68</v>
      </c>
      <c r="AJ68" s="15">
        <f>IF(AE68="","",Config!$B$9 + SUM($AE$2:AE68))</f>
        <v>49652</v>
      </c>
      <c r="AK68" s="15">
        <f>IF(AF68="","",Config!$B$9 + SUM($AF$2:AF68))</f>
        <v>49548</v>
      </c>
      <c r="AL68" s="15">
        <f>IF(AG68="","",Config!$B$9 + SUM($AG$2:AG68))</f>
        <v>49068</v>
      </c>
      <c r="AM68" s="15">
        <f>IF(AH68="","",Config!$B$9 + SUM($AH$2:AH68))</f>
        <v>49840</v>
      </c>
      <c r="AN68" s="15">
        <f>IF(AI68="","",Config!$B$9 + SUM($AI$2:AI68))</f>
        <v>49600</v>
      </c>
      <c r="AO68" s="16">
        <f t="shared" si="66"/>
        <v>0</v>
      </c>
      <c r="AP68" s="16">
        <f t="shared" si="67"/>
        <v>0</v>
      </c>
      <c r="AQ68" s="16">
        <f t="shared" si="68"/>
        <v>0</v>
      </c>
      <c r="AR68" s="16">
        <f t="shared" si="69"/>
        <v>0</v>
      </c>
      <c r="AS68" s="16">
        <f t="shared" si="70"/>
        <v>0</v>
      </c>
      <c r="AT68" s="17">
        <f>IF(Z68="","",IF(AT65="",Z68,MAX(AT65,Z68)))</f>
        <v>10224.196457137634</v>
      </c>
      <c r="AU68" s="17">
        <f>IF(AA68="","",IF(AU65="",AA68,MAX(AU65,AA68)))</f>
        <v>10225.197767918356</v>
      </c>
      <c r="AV68" s="17">
        <f>IF(AB68="","",IF(AV65="",AB68,MAX(AV65,AB68)))</f>
        <v>9500</v>
      </c>
      <c r="AW68" s="17">
        <f>IF(AC68="","",IF(AW65="",AC68,MAX(AW65,AC68)))</f>
        <v>10535.744561810738</v>
      </c>
      <c r="AX68" s="17">
        <f>IF(AD68="","",IF(AX65="",AD68,MAX(AX65,AD68)))</f>
        <v>10185.744561810738</v>
      </c>
      <c r="AY68" s="17">
        <f t="shared" si="72"/>
        <v>437.9051014345132</v>
      </c>
      <c r="AZ68" s="17">
        <f t="shared" si="73"/>
        <v>500</v>
      </c>
      <c r="BA68" s="17">
        <f t="shared" si="74"/>
        <v>600</v>
      </c>
      <c r="BB68" s="17">
        <f t="shared" si="75"/>
        <v>380</v>
      </c>
      <c r="BC68" s="17">
        <f t="shared" si="76"/>
        <v>430</v>
      </c>
      <c r="BD68" s="17">
        <f>IF(OR(AE68="",B68=""),"",SUMIFS($AE$2:AE68,$B$2:B68,B68))</f>
        <v>-152</v>
      </c>
      <c r="BE68" s="17">
        <f>IF(OR(AF68="",B68=""),"",SUMIFS($AF$2:AF68,$B$2:B68,B68))</f>
        <v>-200</v>
      </c>
      <c r="BF68" s="17">
        <f>IF(OR(AG68="",B68=""),"",SUMIFS($AG$2:AG68,$B$2:B68,B68))</f>
        <v>-188</v>
      </c>
      <c r="BG68" s="17">
        <f>IF(OR(AH68="",B68=""),"",SUMIFS($AH$2:AH68,$B$2:B68,B68))</f>
        <v>-156</v>
      </c>
      <c r="BH68" s="17">
        <f>IF(OR(AI68="",B68=""),"",SUMIFS($AI$2:AI68,$B$2:B68,B68))</f>
        <v>-176</v>
      </c>
      <c r="BI68" s="17">
        <f>IF(AJ68="","",IF(BI65="",AJ68,MAX(BI65,AJ68)))</f>
        <v>49836</v>
      </c>
      <c r="BJ68" s="17">
        <f>IF(AK68="","",IF(BJ65="",AK68,MAX(BJ65,AK68)))</f>
        <v>49772</v>
      </c>
      <c r="BK68" s="17">
        <f>IF(AL68="","",IF(BK65="",AL68,MAX(BK65,AL68)))</f>
        <v>49292</v>
      </c>
      <c r="BL68" s="17">
        <f>IF(AM68="","",IF(BL65="",AM68,MAX(BL65,AM68)))</f>
        <v>50016</v>
      </c>
      <c r="BM68" s="17">
        <f>IF(AN68="","",IF(BM65="",AN68,MAX(BM65,AN68)))</f>
        <v>49796</v>
      </c>
      <c r="BN68" s="17">
        <f t="shared" si="78"/>
        <v>184</v>
      </c>
      <c r="BO68" s="17">
        <f t="shared" si="79"/>
        <v>224</v>
      </c>
      <c r="BP68" s="17">
        <f t="shared" si="80"/>
        <v>224</v>
      </c>
      <c r="BQ68" s="17">
        <f t="shared" si="81"/>
        <v>176</v>
      </c>
      <c r="BR68" s="17">
        <f t="shared" si="82"/>
        <v>196</v>
      </c>
    </row>
    <row r="69" spans="1:70" x14ac:dyDescent="0.25">
      <c r="A69">
        <f t="shared" si="64"/>
        <v>68</v>
      </c>
      <c r="B69" s="9">
        <v>46135</v>
      </c>
      <c r="C69" s="32">
        <v>0.92291666666666661</v>
      </c>
      <c r="D69" s="11" t="str">
        <f t="shared" si="35"/>
        <v>Jo</v>
      </c>
      <c r="E69" s="11" t="str">
        <f t="shared" si="65"/>
        <v>B</v>
      </c>
      <c r="F69" s="12" t="s">
        <v>12</v>
      </c>
      <c r="G69" s="12" t="s">
        <v>14</v>
      </c>
      <c r="H69" s="12" t="s">
        <v>23</v>
      </c>
      <c r="I69" s="12" t="s">
        <v>16</v>
      </c>
      <c r="J69" s="13">
        <v>0.21</v>
      </c>
      <c r="K69" s="13">
        <v>0.11</v>
      </c>
      <c r="L69" s="13">
        <v>0.18</v>
      </c>
      <c r="M69" s="13">
        <v>0.21</v>
      </c>
      <c r="N69" s="12" t="s">
        <v>17</v>
      </c>
      <c r="O69" s="12"/>
      <c r="P69" s="14">
        <f t="shared" si="83"/>
        <v>-1</v>
      </c>
      <c r="Q69" s="14">
        <f t="shared" si="84"/>
        <v>-1</v>
      </c>
      <c r="R69" s="14">
        <f t="shared" si="85"/>
        <v>-1</v>
      </c>
      <c r="S69" s="14">
        <f t="shared" si="86"/>
        <v>-1</v>
      </c>
      <c r="T69" s="14">
        <f t="shared" si="87"/>
        <v>-1</v>
      </c>
      <c r="U69" s="15">
        <f>IF(P69="","",P69*Config!$B$6)</f>
        <v>-100</v>
      </c>
      <c r="V69" s="15">
        <f>IF(Q69="","",Q69*Config!$B$6)</f>
        <v>-100</v>
      </c>
      <c r="W69" s="15">
        <f>IF(R69="","",R69*Config!$B$6)</f>
        <v>-100</v>
      </c>
      <c r="X69" s="15">
        <f>IF(S69="","",S69*Config!$B$6)</f>
        <v>-100</v>
      </c>
      <c r="Y69" s="15">
        <f>IF(T69="","",T69*Config!$B$6)</f>
        <v>-100</v>
      </c>
      <c r="Z69" s="15">
        <f>IF(U69="","",Config!$B$4 + SUM($U$2:U69))</f>
        <v>9686.2913557031206</v>
      </c>
      <c r="AA69" s="15">
        <f>IF(V69="","",Config!$B$4 + SUM($V$2:V69))</f>
        <v>9625.1977679183565</v>
      </c>
      <c r="AB69" s="15">
        <f>IF(W69="","",Config!$B$4 + SUM($W$2:W69))</f>
        <v>8800</v>
      </c>
      <c r="AC69" s="15">
        <f>IF(X69="","",Config!$B$4 + SUM($X$2:X69))</f>
        <v>10055.744561810738</v>
      </c>
      <c r="AD69" s="15">
        <f>IF(Y69="","",Config!$B$4 + SUM($Y$2:Y69))</f>
        <v>9655.7445618107377</v>
      </c>
      <c r="AE69" s="15">
        <f>IF(P69="","",P69*J69/100*Config!$B$11)</f>
        <v>-84</v>
      </c>
      <c r="AF69" s="15">
        <f>IF(Q69="","",Q69*J69/100*Config!$B$11)</f>
        <v>-84</v>
      </c>
      <c r="AG69" s="15">
        <f>IF(R69="","",R69*J69/100*Config!$B$11)</f>
        <v>-84</v>
      </c>
      <c r="AH69" s="15">
        <f>IF(S69="","",S69*J69/100*Config!$B$11)</f>
        <v>-84</v>
      </c>
      <c r="AI69" s="15">
        <f>IF(T69="","",T69*J69/100*Config!$B$11)</f>
        <v>-84</v>
      </c>
      <c r="AJ69" s="15">
        <f>IF(AE69="","",Config!$B$9 + SUM($AE$2:AE69))</f>
        <v>49568</v>
      </c>
      <c r="AK69" s="15">
        <f>IF(AF69="","",Config!$B$9 + SUM($AF$2:AF69))</f>
        <v>49464</v>
      </c>
      <c r="AL69" s="15">
        <f>IF(AG69="","",Config!$B$9 + SUM($AG$2:AG69))</f>
        <v>48984</v>
      </c>
      <c r="AM69" s="15">
        <f>IF(AH69="","",Config!$B$9 + SUM($AH$2:AH69))</f>
        <v>49756</v>
      </c>
      <c r="AN69" s="15">
        <f>IF(AI69="","",Config!$B$9 + SUM($AI$2:AI69))</f>
        <v>49516</v>
      </c>
      <c r="AO69" s="16">
        <f t="shared" si="66"/>
        <v>0</v>
      </c>
      <c r="AP69" s="16">
        <f t="shared" si="67"/>
        <v>0</v>
      </c>
      <c r="AQ69" s="16">
        <f t="shared" si="68"/>
        <v>0</v>
      </c>
      <c r="AR69" s="16">
        <f t="shared" si="69"/>
        <v>0</v>
      </c>
      <c r="AS69" s="16">
        <f t="shared" si="70"/>
        <v>0</v>
      </c>
      <c r="AT69" s="17">
        <f t="shared" ref="AT69:AT132" si="88">IF(Z69="","",IF(AT68="",Z69,MAX(AT68,Z69)))</f>
        <v>10224.196457137634</v>
      </c>
      <c r="AU69" s="17">
        <f t="shared" ref="AU69:AU132" si="89">IF(AA69="","",IF(AU68="",AA69,MAX(AU68,AA69)))</f>
        <v>10225.197767918356</v>
      </c>
      <c r="AV69" s="17">
        <f t="shared" ref="AV69:AV132" si="90">IF(AB69="","",IF(AV68="",AB69,MAX(AV68,AB69)))</f>
        <v>9500</v>
      </c>
      <c r="AW69" s="17">
        <f t="shared" ref="AW69:AW132" si="91">IF(AC69="","",IF(AW68="",AC69,MAX(AW68,AC69)))</f>
        <v>10535.744561810738</v>
      </c>
      <c r="AX69" s="17">
        <f t="shared" ref="AX69:AX132" si="92">IF(AD69="","",IF(AX68="",AD69,MAX(AX68,AD69)))</f>
        <v>10185.744561810738</v>
      </c>
      <c r="AY69" s="17">
        <f t="shared" si="72"/>
        <v>537.9051014345132</v>
      </c>
      <c r="AZ69" s="17">
        <f t="shared" si="73"/>
        <v>600</v>
      </c>
      <c r="BA69" s="17">
        <f t="shared" si="74"/>
        <v>700</v>
      </c>
      <c r="BB69" s="17">
        <f t="shared" si="75"/>
        <v>480</v>
      </c>
      <c r="BC69" s="17">
        <f t="shared" si="76"/>
        <v>530</v>
      </c>
      <c r="BD69" s="17">
        <f>IF(OR(AE69="",B69=""),"",SUMIFS($AE$2:AE69,$B$2:B69,B69))</f>
        <v>-84</v>
      </c>
      <c r="BE69" s="17">
        <f>IF(OR(AF69="",B69=""),"",SUMIFS($AF$2:AF69,$B$2:B69,B69))</f>
        <v>-84</v>
      </c>
      <c r="BF69" s="17">
        <f>IF(OR(AG69="",B69=""),"",SUMIFS($AG$2:AG69,$B$2:B69,B69))</f>
        <v>-84</v>
      </c>
      <c r="BG69" s="17">
        <f>IF(OR(AH69="",B69=""),"",SUMIFS($AH$2:AH69,$B$2:B69,B69))</f>
        <v>-84</v>
      </c>
      <c r="BH69" s="17">
        <f>IF(OR(AI69="",B69=""),"",SUMIFS($AI$2:AI69,$B$2:B69,B69))</f>
        <v>-84</v>
      </c>
      <c r="BI69" s="17">
        <f t="shared" ref="BI69:BI132" si="93">IF(AJ69="","",IF(BI68="",AJ69,MAX(BI68,AJ69)))</f>
        <v>49836</v>
      </c>
      <c r="BJ69" s="17">
        <f t="shared" ref="BJ69:BJ132" si="94">IF(AK69="","",IF(BJ68="",AK69,MAX(BJ68,AK69)))</f>
        <v>49772</v>
      </c>
      <c r="BK69" s="17">
        <f t="shared" ref="BK69:BK132" si="95">IF(AL69="","",IF(BK68="",AL69,MAX(BK68,AL69)))</f>
        <v>49292</v>
      </c>
      <c r="BL69" s="17">
        <f t="shared" ref="BL69:BL132" si="96">IF(AM69="","",IF(BL68="",AM69,MAX(BL68,AM69)))</f>
        <v>50016</v>
      </c>
      <c r="BM69" s="17">
        <f t="shared" ref="BM69:BM132" si="97">IF(AN69="","",IF(BM68="",AN69,MAX(BM68,AN69)))</f>
        <v>49796</v>
      </c>
      <c r="BN69" s="17">
        <f t="shared" si="78"/>
        <v>268</v>
      </c>
      <c r="BO69" s="17">
        <f t="shared" si="79"/>
        <v>308</v>
      </c>
      <c r="BP69" s="17">
        <f t="shared" si="80"/>
        <v>308</v>
      </c>
      <c r="BQ69" s="17">
        <f t="shared" si="81"/>
        <v>260</v>
      </c>
      <c r="BR69" s="17">
        <f t="shared" si="82"/>
        <v>280</v>
      </c>
    </row>
    <row r="70" spans="1:70" x14ac:dyDescent="0.25">
      <c r="A70">
        <f t="shared" si="64"/>
        <v>69</v>
      </c>
      <c r="B70" s="9">
        <v>46135</v>
      </c>
      <c r="C70" s="32">
        <v>0.80833333333333324</v>
      </c>
      <c r="D70" s="11" t="str">
        <f t="shared" si="35"/>
        <v>Jo</v>
      </c>
      <c r="E70" s="11" t="str">
        <f t="shared" si="65"/>
        <v>Other</v>
      </c>
      <c r="F70" s="12" t="s">
        <v>12</v>
      </c>
      <c r="G70" s="12" t="s">
        <v>14</v>
      </c>
      <c r="H70" s="12" t="s">
        <v>23</v>
      </c>
      <c r="I70" s="12" t="s">
        <v>24</v>
      </c>
      <c r="J70" s="13">
        <v>0.1</v>
      </c>
      <c r="K70" s="13">
        <v>0.04</v>
      </c>
      <c r="L70" s="13">
        <v>7.0000000000000007E-2</v>
      </c>
      <c r="M70" s="13">
        <v>0.1</v>
      </c>
      <c r="N70" s="12" t="s">
        <v>36</v>
      </c>
      <c r="O70" s="12"/>
      <c r="P70" s="14">
        <f t="shared" si="83"/>
        <v>0.39999999999999997</v>
      </c>
      <c r="Q70" s="14">
        <f t="shared" si="84"/>
        <v>0.70000000000000007</v>
      </c>
      <c r="R70" s="14">
        <f t="shared" si="85"/>
        <v>1</v>
      </c>
      <c r="S70" s="14">
        <f t="shared" si="86"/>
        <v>0.55000000000000004</v>
      </c>
      <c r="T70" s="14">
        <f t="shared" si="87"/>
        <v>0.55000000000000004</v>
      </c>
      <c r="U70" s="15">
        <f>IF(P70="","",P70*Config!$B$6)</f>
        <v>40</v>
      </c>
      <c r="V70" s="15">
        <f>IF(Q70="","",Q70*Config!$B$6)</f>
        <v>70</v>
      </c>
      <c r="W70" s="15">
        <f>IF(R70="","",R70*Config!$B$6)</f>
        <v>100</v>
      </c>
      <c r="X70" s="15">
        <f>IF(S70="","",S70*Config!$B$6)</f>
        <v>55.000000000000007</v>
      </c>
      <c r="Y70" s="15">
        <f>IF(T70="","",T70*Config!$B$6)</f>
        <v>55.000000000000007</v>
      </c>
      <c r="Z70" s="15">
        <f>IF(U70="","",Config!$B$4 + SUM($U$2:U70))</f>
        <v>9726.2913557031206</v>
      </c>
      <c r="AA70" s="15">
        <f>IF(V70="","",Config!$B$4 + SUM($V$2:V70))</f>
        <v>9695.1977679183565</v>
      </c>
      <c r="AB70" s="15">
        <f>IF(W70="","",Config!$B$4 + SUM($W$2:W70))</f>
        <v>8900</v>
      </c>
      <c r="AC70" s="15">
        <f>IF(X70="","",Config!$B$4 + SUM($X$2:X70))</f>
        <v>10110.744561810738</v>
      </c>
      <c r="AD70" s="15">
        <f>IF(Y70="","",Config!$B$4 + SUM($Y$2:Y70))</f>
        <v>9710.7445618107377</v>
      </c>
      <c r="AE70" s="15">
        <f>IF(P70="","",P70*J70/100*Config!$B$11)</f>
        <v>16</v>
      </c>
      <c r="AF70" s="15">
        <f>IF(Q70="","",Q70*J70/100*Config!$B$11)</f>
        <v>28.000000000000004</v>
      </c>
      <c r="AG70" s="15">
        <f>IF(R70="","",R70*J70/100*Config!$B$11)</f>
        <v>40</v>
      </c>
      <c r="AH70" s="15">
        <f>IF(S70="","",S70*J70/100*Config!$B$11)</f>
        <v>22</v>
      </c>
      <c r="AI70" s="15">
        <f>IF(T70="","",T70*J70/100*Config!$B$11)</f>
        <v>22</v>
      </c>
      <c r="AJ70" s="15">
        <f>IF(AE70="","",Config!$B$9 + SUM($AE$2:AE70))</f>
        <v>49584</v>
      </c>
      <c r="AK70" s="15">
        <f>IF(AF70="","",Config!$B$9 + SUM($AF$2:AF70))</f>
        <v>49492</v>
      </c>
      <c r="AL70" s="15">
        <f>IF(AG70="","",Config!$B$9 + SUM($AG$2:AG70))</f>
        <v>49024</v>
      </c>
      <c r="AM70" s="15">
        <f>IF(AH70="","",Config!$B$9 + SUM($AH$2:AH70))</f>
        <v>49778</v>
      </c>
      <c r="AN70" s="15">
        <f>IF(AI70="","",Config!$B$9 + SUM($AI$2:AI70))</f>
        <v>49538</v>
      </c>
      <c r="AO70" s="16">
        <f t="shared" si="66"/>
        <v>1</v>
      </c>
      <c r="AP70" s="16">
        <f t="shared" si="67"/>
        <v>1</v>
      </c>
      <c r="AQ70" s="16">
        <f t="shared" si="68"/>
        <v>1</v>
      </c>
      <c r="AR70" s="16">
        <f t="shared" si="69"/>
        <v>1</v>
      </c>
      <c r="AS70" s="16">
        <f t="shared" si="70"/>
        <v>1</v>
      </c>
      <c r="AT70" s="17">
        <f t="shared" si="88"/>
        <v>10224.196457137634</v>
      </c>
      <c r="AU70" s="17">
        <f t="shared" si="89"/>
        <v>10225.197767918356</v>
      </c>
      <c r="AV70" s="17">
        <f t="shared" si="90"/>
        <v>9500</v>
      </c>
      <c r="AW70" s="17">
        <f t="shared" si="91"/>
        <v>10535.744561810738</v>
      </c>
      <c r="AX70" s="17">
        <f t="shared" si="92"/>
        <v>10185.744561810738</v>
      </c>
      <c r="AY70" s="17">
        <f t="shared" si="72"/>
        <v>497.9051014345132</v>
      </c>
      <c r="AZ70" s="17">
        <f t="shared" si="73"/>
        <v>530</v>
      </c>
      <c r="BA70" s="17">
        <f t="shared" si="74"/>
        <v>600</v>
      </c>
      <c r="BB70" s="17">
        <f t="shared" si="75"/>
        <v>425</v>
      </c>
      <c r="BC70" s="17">
        <f t="shared" si="76"/>
        <v>475</v>
      </c>
      <c r="BD70" s="17">
        <f>IF(OR(AE70="",B70=""),"",SUMIFS($AE$2:AE70,$B$2:B70,B70))</f>
        <v>-68</v>
      </c>
      <c r="BE70" s="17">
        <f>IF(OR(AF70="",B70=""),"",SUMIFS($AF$2:AF70,$B$2:B70,B70))</f>
        <v>-56</v>
      </c>
      <c r="BF70" s="17">
        <f>IF(OR(AG70="",B70=""),"",SUMIFS($AG$2:AG70,$B$2:B70,B70))</f>
        <v>-44</v>
      </c>
      <c r="BG70" s="17">
        <f>IF(OR(AH70="",B70=""),"",SUMIFS($AH$2:AH70,$B$2:B70,B70))</f>
        <v>-62</v>
      </c>
      <c r="BH70" s="17">
        <f>IF(OR(AI70="",B70=""),"",SUMIFS($AI$2:AI70,$B$2:B70,B70))</f>
        <v>-62</v>
      </c>
      <c r="BI70" s="17">
        <f t="shared" si="93"/>
        <v>49836</v>
      </c>
      <c r="BJ70" s="17">
        <f t="shared" si="94"/>
        <v>49772</v>
      </c>
      <c r="BK70" s="17">
        <f t="shared" si="95"/>
        <v>49292</v>
      </c>
      <c r="BL70" s="17">
        <f t="shared" si="96"/>
        <v>50016</v>
      </c>
      <c r="BM70" s="17">
        <f t="shared" si="97"/>
        <v>49796</v>
      </c>
      <c r="BN70" s="17">
        <f t="shared" si="78"/>
        <v>252</v>
      </c>
      <c r="BO70" s="17">
        <f t="shared" si="79"/>
        <v>280</v>
      </c>
      <c r="BP70" s="17">
        <f t="shared" si="80"/>
        <v>268</v>
      </c>
      <c r="BQ70" s="17">
        <f t="shared" si="81"/>
        <v>238</v>
      </c>
      <c r="BR70" s="17">
        <f t="shared" si="82"/>
        <v>258</v>
      </c>
    </row>
    <row r="71" spans="1:70" x14ac:dyDescent="0.25">
      <c r="A71">
        <f t="shared" si="64"/>
        <v>70</v>
      </c>
      <c r="B71" s="9">
        <v>46135</v>
      </c>
      <c r="C71" s="32">
        <v>0.73958333333333337</v>
      </c>
      <c r="D71" s="11" t="str">
        <f t="shared" si="35"/>
        <v>Jo</v>
      </c>
      <c r="E71" s="11" t="str">
        <f t="shared" si="65"/>
        <v>A2</v>
      </c>
      <c r="F71" s="12" t="s">
        <v>12</v>
      </c>
      <c r="G71" s="12" t="s">
        <v>14</v>
      </c>
      <c r="H71" s="12" t="s">
        <v>23</v>
      </c>
      <c r="I71" s="12" t="s">
        <v>16</v>
      </c>
      <c r="J71" s="13">
        <v>0.17</v>
      </c>
      <c r="K71" s="13">
        <v>0.09</v>
      </c>
      <c r="L71" s="13">
        <v>0.14000000000000001</v>
      </c>
      <c r="M71" s="13">
        <v>0.17</v>
      </c>
      <c r="N71" s="12" t="s">
        <v>186</v>
      </c>
      <c r="O71" s="12"/>
      <c r="P71" s="14">
        <f t="shared" si="83"/>
        <v>0.52941176470588225</v>
      </c>
      <c r="Q71" s="14">
        <f t="shared" si="84"/>
        <v>-1</v>
      </c>
      <c r="R71" s="14">
        <f t="shared" si="85"/>
        <v>-1</v>
      </c>
      <c r="S71" s="14">
        <f t="shared" si="86"/>
        <v>0.26470588235294112</v>
      </c>
      <c r="T71" s="14">
        <f t="shared" si="87"/>
        <v>-0.23529411764705888</v>
      </c>
      <c r="U71" s="15">
        <f>IF(P71="","",P71*Config!$B$6)</f>
        <v>52.941176470588225</v>
      </c>
      <c r="V71" s="15">
        <f>IF(Q71="","",Q71*Config!$B$6)</f>
        <v>-100</v>
      </c>
      <c r="W71" s="15">
        <f>IF(R71="","",R71*Config!$B$6)</f>
        <v>-100</v>
      </c>
      <c r="X71" s="15">
        <f>IF(S71="","",S71*Config!$B$6)</f>
        <v>26.470588235294112</v>
      </c>
      <c r="Y71" s="15">
        <f>IF(T71="","",T71*Config!$B$6)</f>
        <v>-23.529411764705888</v>
      </c>
      <c r="Z71" s="15">
        <f>IF(U71="","",Config!$B$4 + SUM($U$2:U71))</f>
        <v>9779.232532173708</v>
      </c>
      <c r="AA71" s="15">
        <f>IF(V71="","",Config!$B$4 + SUM($V$2:V71))</f>
        <v>9595.1977679183565</v>
      </c>
      <c r="AB71" s="15">
        <f>IF(W71="","",Config!$B$4 + SUM($W$2:W71))</f>
        <v>8800</v>
      </c>
      <c r="AC71" s="15">
        <f>IF(X71="","",Config!$B$4 + SUM($X$2:X71))</f>
        <v>10137.215150046033</v>
      </c>
      <c r="AD71" s="15">
        <f>IF(Y71="","",Config!$B$4 + SUM($Y$2:Y71))</f>
        <v>9687.2151500460332</v>
      </c>
      <c r="AE71" s="15">
        <f>IF(P71="","",P71*J71/100*Config!$B$11)</f>
        <v>35.999999999999993</v>
      </c>
      <c r="AF71" s="15">
        <f>IF(Q71="","",Q71*J71/100*Config!$B$11)</f>
        <v>-68</v>
      </c>
      <c r="AG71" s="15">
        <f>IF(R71="","",R71*J71/100*Config!$B$11)</f>
        <v>-68</v>
      </c>
      <c r="AH71" s="15">
        <f>IF(S71="","",S71*J71/100*Config!$B$11)</f>
        <v>17.999999999999996</v>
      </c>
      <c r="AI71" s="15">
        <f>IF(T71="","",T71*J71/100*Config!$B$11)</f>
        <v>-16.000000000000004</v>
      </c>
      <c r="AJ71" s="15">
        <f>IF(AE71="","",Config!$B$9 + SUM($AE$2:AE71))</f>
        <v>49620</v>
      </c>
      <c r="AK71" s="15">
        <f>IF(AF71="","",Config!$B$9 + SUM($AF$2:AF71))</f>
        <v>49424</v>
      </c>
      <c r="AL71" s="15">
        <f>IF(AG71="","",Config!$B$9 + SUM($AG$2:AG71))</f>
        <v>48956</v>
      </c>
      <c r="AM71" s="15">
        <f>IF(AH71="","",Config!$B$9 + SUM($AH$2:AH71))</f>
        <v>49796</v>
      </c>
      <c r="AN71" s="15">
        <f>IF(AI71="","",Config!$B$9 + SUM($AI$2:AI71))</f>
        <v>49522</v>
      </c>
      <c r="AO71" s="16">
        <f t="shared" si="66"/>
        <v>1</v>
      </c>
      <c r="AP71" s="16">
        <f t="shared" si="67"/>
        <v>0</v>
      </c>
      <c r="AQ71" s="16">
        <f t="shared" si="68"/>
        <v>0</v>
      </c>
      <c r="AR71" s="16">
        <f t="shared" si="69"/>
        <v>1</v>
      </c>
      <c r="AS71" s="16">
        <f t="shared" si="70"/>
        <v>0</v>
      </c>
      <c r="AT71" s="17">
        <f t="shared" si="88"/>
        <v>10224.196457137634</v>
      </c>
      <c r="AU71" s="17">
        <f t="shared" si="89"/>
        <v>10225.197767918356</v>
      </c>
      <c r="AV71" s="17">
        <f t="shared" si="90"/>
        <v>9500</v>
      </c>
      <c r="AW71" s="17">
        <f t="shared" si="91"/>
        <v>10535.744561810738</v>
      </c>
      <c r="AX71" s="17">
        <f t="shared" si="92"/>
        <v>10185.744561810738</v>
      </c>
      <c r="AY71" s="17">
        <f t="shared" si="72"/>
        <v>444.96392496392582</v>
      </c>
      <c r="AZ71" s="17">
        <f t="shared" si="73"/>
        <v>630</v>
      </c>
      <c r="BA71" s="17">
        <f t="shared" si="74"/>
        <v>700</v>
      </c>
      <c r="BB71" s="17">
        <f t="shared" si="75"/>
        <v>398.52941176470449</v>
      </c>
      <c r="BC71" s="17">
        <f t="shared" si="76"/>
        <v>498.52941176470449</v>
      </c>
      <c r="BD71" s="17">
        <f>IF(OR(AE71="",B71=""),"",SUMIFS($AE$2:AE71,$B$2:B71,B71))</f>
        <v>-32.000000000000007</v>
      </c>
      <c r="BE71" s="17">
        <f>IF(OR(AF71="",B71=""),"",SUMIFS($AF$2:AF71,$B$2:B71,B71))</f>
        <v>-124</v>
      </c>
      <c r="BF71" s="17">
        <f>IF(OR(AG71="",B71=""),"",SUMIFS($AG$2:AG71,$B$2:B71,B71))</f>
        <v>-112</v>
      </c>
      <c r="BG71" s="17">
        <f>IF(OR(AH71="",B71=""),"",SUMIFS($AH$2:AH71,$B$2:B71,B71))</f>
        <v>-44</v>
      </c>
      <c r="BH71" s="17">
        <f>IF(OR(AI71="",B71=""),"",SUMIFS($AI$2:AI71,$B$2:B71,B71))</f>
        <v>-78</v>
      </c>
      <c r="BI71" s="17">
        <f t="shared" si="93"/>
        <v>49836</v>
      </c>
      <c r="BJ71" s="17">
        <f t="shared" si="94"/>
        <v>49772</v>
      </c>
      <c r="BK71" s="17">
        <f t="shared" si="95"/>
        <v>49292</v>
      </c>
      <c r="BL71" s="17">
        <f t="shared" si="96"/>
        <v>50016</v>
      </c>
      <c r="BM71" s="17">
        <f t="shared" si="97"/>
        <v>49796</v>
      </c>
      <c r="BN71" s="17">
        <f t="shared" si="78"/>
        <v>216</v>
      </c>
      <c r="BO71" s="17">
        <f t="shared" si="79"/>
        <v>348</v>
      </c>
      <c r="BP71" s="17">
        <f t="shared" si="80"/>
        <v>336</v>
      </c>
      <c r="BQ71" s="17">
        <f t="shared" si="81"/>
        <v>220</v>
      </c>
      <c r="BR71" s="17">
        <f t="shared" si="82"/>
        <v>274</v>
      </c>
    </row>
    <row r="72" spans="1:70" x14ac:dyDescent="0.25">
      <c r="A72">
        <f t="shared" si="64"/>
        <v>71</v>
      </c>
      <c r="B72" s="9">
        <v>46135</v>
      </c>
      <c r="C72" s="32">
        <v>0.7104166666666667</v>
      </c>
      <c r="D72" s="11" t="str">
        <f t="shared" si="35"/>
        <v>Jo</v>
      </c>
      <c r="E72" s="11" t="str">
        <f t="shared" si="65"/>
        <v>A2</v>
      </c>
      <c r="F72" s="12" t="s">
        <v>12</v>
      </c>
      <c r="G72" s="12" t="s">
        <v>14</v>
      </c>
      <c r="H72" s="12" t="s">
        <v>23</v>
      </c>
      <c r="I72" s="12" t="s">
        <v>24</v>
      </c>
      <c r="J72" s="13">
        <v>0.13</v>
      </c>
      <c r="K72" s="13">
        <v>0.06</v>
      </c>
      <c r="L72" s="13">
        <v>0.1</v>
      </c>
      <c r="M72" s="13">
        <v>0.13</v>
      </c>
      <c r="N72" s="12" t="s">
        <v>17</v>
      </c>
      <c r="O72" s="12"/>
      <c r="P72" s="14">
        <f t="shared" si="83"/>
        <v>-1</v>
      </c>
      <c r="Q72" s="14">
        <f t="shared" si="84"/>
        <v>-1</v>
      </c>
      <c r="R72" s="14">
        <f t="shared" si="85"/>
        <v>-1</v>
      </c>
      <c r="S72" s="14">
        <f t="shared" si="86"/>
        <v>-1</v>
      </c>
      <c r="T72" s="14">
        <f t="shared" si="87"/>
        <v>-1</v>
      </c>
      <c r="U72" s="15">
        <f>IF(P72="","",P72*Config!$B$6)</f>
        <v>-100</v>
      </c>
      <c r="V72" s="15">
        <f>IF(Q72="","",Q72*Config!$B$6)</f>
        <v>-100</v>
      </c>
      <c r="W72" s="15">
        <f>IF(R72="","",R72*Config!$B$6)</f>
        <v>-100</v>
      </c>
      <c r="X72" s="15">
        <f>IF(S72="","",S72*Config!$B$6)</f>
        <v>-100</v>
      </c>
      <c r="Y72" s="15">
        <f>IF(T72="","",T72*Config!$B$6)</f>
        <v>-100</v>
      </c>
      <c r="Z72" s="15">
        <f>IF(U72="","",Config!$B$4 + SUM($U$2:U72))</f>
        <v>9679.232532173708</v>
      </c>
      <c r="AA72" s="15">
        <f>IF(V72="","",Config!$B$4 + SUM($V$2:V72))</f>
        <v>9495.1977679183565</v>
      </c>
      <c r="AB72" s="15">
        <f>IF(W72="","",Config!$B$4 + SUM($W$2:W72))</f>
        <v>8700</v>
      </c>
      <c r="AC72" s="15">
        <f>IF(X72="","",Config!$B$4 + SUM($X$2:X72))</f>
        <v>10037.215150046033</v>
      </c>
      <c r="AD72" s="15">
        <f>IF(Y72="","",Config!$B$4 + SUM($Y$2:Y72))</f>
        <v>9587.2151500460332</v>
      </c>
      <c r="AE72" s="15">
        <f>IF(P72="","",P72*J72/100*Config!$B$11)</f>
        <v>-52</v>
      </c>
      <c r="AF72" s="15">
        <f>IF(Q72="","",Q72*J72/100*Config!$B$11)</f>
        <v>-52</v>
      </c>
      <c r="AG72" s="15">
        <f>IF(R72="","",R72*J72/100*Config!$B$11)</f>
        <v>-52</v>
      </c>
      <c r="AH72" s="15">
        <f>IF(S72="","",S72*J72/100*Config!$B$11)</f>
        <v>-52</v>
      </c>
      <c r="AI72" s="15">
        <f>IF(T72="","",T72*J72/100*Config!$B$11)</f>
        <v>-52</v>
      </c>
      <c r="AJ72" s="15">
        <f>IF(AE72="","",Config!$B$9 + SUM($AE$2:AE72))</f>
        <v>49568</v>
      </c>
      <c r="AK72" s="15">
        <f>IF(AF72="","",Config!$B$9 + SUM($AF$2:AF72))</f>
        <v>49372</v>
      </c>
      <c r="AL72" s="15">
        <f>IF(AG72="","",Config!$B$9 + SUM($AG$2:AG72))</f>
        <v>48904</v>
      </c>
      <c r="AM72" s="15">
        <f>IF(AH72="","",Config!$B$9 + SUM($AH$2:AH72))</f>
        <v>49744</v>
      </c>
      <c r="AN72" s="15">
        <f>IF(AI72="","",Config!$B$9 + SUM($AI$2:AI72))</f>
        <v>49470</v>
      </c>
      <c r="AO72" s="16">
        <f t="shared" si="66"/>
        <v>0</v>
      </c>
      <c r="AP72" s="16">
        <f t="shared" si="67"/>
        <v>0</v>
      </c>
      <c r="AQ72" s="16">
        <f t="shared" si="68"/>
        <v>0</v>
      </c>
      <c r="AR72" s="16">
        <f t="shared" si="69"/>
        <v>0</v>
      </c>
      <c r="AS72" s="16">
        <f t="shared" si="70"/>
        <v>0</v>
      </c>
      <c r="AT72" s="17">
        <f t="shared" si="88"/>
        <v>10224.196457137634</v>
      </c>
      <c r="AU72" s="17">
        <f t="shared" si="89"/>
        <v>10225.197767918356</v>
      </c>
      <c r="AV72" s="17">
        <f t="shared" si="90"/>
        <v>9500</v>
      </c>
      <c r="AW72" s="17">
        <f t="shared" si="91"/>
        <v>10535.744561810738</v>
      </c>
      <c r="AX72" s="17">
        <f t="shared" si="92"/>
        <v>10185.744561810738</v>
      </c>
      <c r="AY72" s="17">
        <f t="shared" si="72"/>
        <v>544.96392496392582</v>
      </c>
      <c r="AZ72" s="17">
        <f t="shared" si="73"/>
        <v>730</v>
      </c>
      <c r="BA72" s="17">
        <f t="shared" si="74"/>
        <v>800</v>
      </c>
      <c r="BB72" s="17">
        <f t="shared" si="75"/>
        <v>498.52941176470449</v>
      </c>
      <c r="BC72" s="17">
        <f t="shared" si="76"/>
        <v>598.52941176470449</v>
      </c>
      <c r="BD72" s="17">
        <f>IF(OR(AE72="",B72=""),"",SUMIFS($AE$2:AE72,$B$2:B72,B72))</f>
        <v>-84</v>
      </c>
      <c r="BE72" s="17">
        <f>IF(OR(AF72="",B72=""),"",SUMIFS($AF$2:AF72,$B$2:B72,B72))</f>
        <v>-176</v>
      </c>
      <c r="BF72" s="17">
        <f>IF(OR(AG72="",B72=""),"",SUMIFS($AG$2:AG72,$B$2:B72,B72))</f>
        <v>-164</v>
      </c>
      <c r="BG72" s="17">
        <f>IF(OR(AH72="",B72=""),"",SUMIFS($AH$2:AH72,$B$2:B72,B72))</f>
        <v>-96</v>
      </c>
      <c r="BH72" s="17">
        <f>IF(OR(AI72="",B72=""),"",SUMIFS($AI$2:AI72,$B$2:B72,B72))</f>
        <v>-130</v>
      </c>
      <c r="BI72" s="17">
        <f t="shared" si="93"/>
        <v>49836</v>
      </c>
      <c r="BJ72" s="17">
        <f t="shared" si="94"/>
        <v>49772</v>
      </c>
      <c r="BK72" s="17">
        <f t="shared" si="95"/>
        <v>49292</v>
      </c>
      <c r="BL72" s="17">
        <f t="shared" si="96"/>
        <v>50016</v>
      </c>
      <c r="BM72" s="17">
        <f t="shared" si="97"/>
        <v>49796</v>
      </c>
      <c r="BN72" s="17">
        <f t="shared" si="78"/>
        <v>268</v>
      </c>
      <c r="BO72" s="17">
        <f t="shared" si="79"/>
        <v>400</v>
      </c>
      <c r="BP72" s="17">
        <f t="shared" si="80"/>
        <v>388</v>
      </c>
      <c r="BQ72" s="17">
        <f t="shared" si="81"/>
        <v>272</v>
      </c>
      <c r="BR72" s="17">
        <f t="shared" si="82"/>
        <v>326</v>
      </c>
    </row>
    <row r="73" spans="1:70" x14ac:dyDescent="0.25">
      <c r="A73">
        <f t="shared" si="64"/>
        <v>72</v>
      </c>
      <c r="B73" s="9">
        <v>46134</v>
      </c>
      <c r="C73" s="32">
        <v>0.94374999999999998</v>
      </c>
      <c r="D73" s="11" t="str">
        <f t="shared" ref="D73:D136" si="98">IF(B73="","",CHOOSE(WEEKDAY(B73,2),"Lu","Ma","Mi","Jo","Vi","Sa","Du"))</f>
        <v>Mi</v>
      </c>
      <c r="E73" s="11" t="str">
        <f t="shared" si="65"/>
        <v>B</v>
      </c>
      <c r="F73" s="12" t="s">
        <v>12</v>
      </c>
      <c r="G73" s="12" t="s">
        <v>14</v>
      </c>
      <c r="H73" s="12" t="s">
        <v>23</v>
      </c>
      <c r="I73" s="12" t="s">
        <v>16</v>
      </c>
      <c r="J73" s="13">
        <v>0.12</v>
      </c>
      <c r="K73" s="13">
        <v>0.05</v>
      </c>
      <c r="L73" s="13">
        <v>0.09</v>
      </c>
      <c r="M73" s="13">
        <v>0.12</v>
      </c>
      <c r="N73" s="12" t="s">
        <v>36</v>
      </c>
      <c r="O73" s="12"/>
      <c r="P73" s="14">
        <f t="shared" si="83"/>
        <v>0.41666666666666669</v>
      </c>
      <c r="Q73" s="14">
        <f t="shared" si="84"/>
        <v>0.75</v>
      </c>
      <c r="R73" s="14">
        <f t="shared" si="85"/>
        <v>1</v>
      </c>
      <c r="S73" s="14">
        <f t="shared" si="86"/>
        <v>0.58333333333333337</v>
      </c>
      <c r="T73" s="14">
        <f t="shared" si="87"/>
        <v>0.58333333333333337</v>
      </c>
      <c r="U73" s="15">
        <f>IF(P73="","",P73*Config!$B$6)</f>
        <v>41.666666666666671</v>
      </c>
      <c r="V73" s="15">
        <f>IF(Q73="","",Q73*Config!$B$6)</f>
        <v>75</v>
      </c>
      <c r="W73" s="15">
        <f>IF(R73="","",R73*Config!$B$6)</f>
        <v>100</v>
      </c>
      <c r="X73" s="15">
        <f>IF(S73="","",S73*Config!$B$6)</f>
        <v>58.333333333333336</v>
      </c>
      <c r="Y73" s="15">
        <f>IF(T73="","",T73*Config!$B$6)</f>
        <v>58.333333333333336</v>
      </c>
      <c r="Z73" s="15">
        <f>IF(U73="","",Config!$B$4 + SUM($U$2:U73))</f>
        <v>9720.8991988403759</v>
      </c>
      <c r="AA73" s="15">
        <f>IF(V73="","",Config!$B$4 + SUM($V$2:V73))</f>
        <v>9570.1977679183565</v>
      </c>
      <c r="AB73" s="15">
        <f>IF(W73="","",Config!$B$4 + SUM($W$2:W73))</f>
        <v>8800</v>
      </c>
      <c r="AC73" s="15">
        <f>IF(X73="","",Config!$B$4 + SUM($X$2:X73))</f>
        <v>10095.548483379365</v>
      </c>
      <c r="AD73" s="15">
        <f>IF(Y73="","",Config!$B$4 + SUM($Y$2:Y73))</f>
        <v>9645.5484833793653</v>
      </c>
      <c r="AE73" s="15">
        <f>IF(P73="","",P73*J73/100*Config!$B$11)</f>
        <v>20</v>
      </c>
      <c r="AF73" s="15">
        <f>IF(Q73="","",Q73*J73/100*Config!$B$11)</f>
        <v>36</v>
      </c>
      <c r="AG73" s="15">
        <f>IF(R73="","",R73*J73/100*Config!$B$11)</f>
        <v>47.999999999999993</v>
      </c>
      <c r="AH73" s="15">
        <f>IF(S73="","",S73*J73/100*Config!$B$11)</f>
        <v>28.000000000000004</v>
      </c>
      <c r="AI73" s="15">
        <f>IF(T73="","",T73*J73/100*Config!$B$11)</f>
        <v>28.000000000000004</v>
      </c>
      <c r="AJ73" s="15">
        <f>IF(AE73="","",Config!$B$9 + SUM($AE$2:AE73))</f>
        <v>49588</v>
      </c>
      <c r="AK73" s="15">
        <f>IF(AF73="","",Config!$B$9 + SUM($AF$2:AF73))</f>
        <v>49408</v>
      </c>
      <c r="AL73" s="15">
        <f>IF(AG73="","",Config!$B$9 + SUM($AG$2:AG73))</f>
        <v>48952</v>
      </c>
      <c r="AM73" s="15">
        <f>IF(AH73="","",Config!$B$9 + SUM($AH$2:AH73))</f>
        <v>49772</v>
      </c>
      <c r="AN73" s="15">
        <f>IF(AI73="","",Config!$B$9 + SUM($AI$2:AI73))</f>
        <v>49498</v>
      </c>
      <c r="AO73" s="16">
        <f t="shared" si="66"/>
        <v>1</v>
      </c>
      <c r="AP73" s="16">
        <f t="shared" si="67"/>
        <v>1</v>
      </c>
      <c r="AQ73" s="16">
        <f t="shared" si="68"/>
        <v>1</v>
      </c>
      <c r="AR73" s="16">
        <f t="shared" si="69"/>
        <v>1</v>
      </c>
      <c r="AS73" s="16">
        <f t="shared" si="70"/>
        <v>1</v>
      </c>
      <c r="AT73" s="17">
        <f t="shared" si="88"/>
        <v>10224.196457137634</v>
      </c>
      <c r="AU73" s="17">
        <f t="shared" si="89"/>
        <v>10225.197767918356</v>
      </c>
      <c r="AV73" s="17">
        <f t="shared" si="90"/>
        <v>9500</v>
      </c>
      <c r="AW73" s="17">
        <f t="shared" si="91"/>
        <v>10535.744561810738</v>
      </c>
      <c r="AX73" s="17">
        <f t="shared" si="92"/>
        <v>10185.744561810738</v>
      </c>
      <c r="AY73" s="17">
        <f t="shared" si="72"/>
        <v>503.29725829725794</v>
      </c>
      <c r="AZ73" s="17">
        <f t="shared" si="73"/>
        <v>655</v>
      </c>
      <c r="BA73" s="17">
        <f t="shared" si="74"/>
        <v>700</v>
      </c>
      <c r="BB73" s="17">
        <f t="shared" si="75"/>
        <v>440.19607843137237</v>
      </c>
      <c r="BC73" s="17">
        <f t="shared" si="76"/>
        <v>540.19607843137237</v>
      </c>
      <c r="BD73" s="17">
        <f>IF(OR(AE73="",B73=""),"",SUMIFS($AE$2:AE73,$B$2:B73,B73))</f>
        <v>20</v>
      </c>
      <c r="BE73" s="17">
        <f>IF(OR(AF73="",B73=""),"",SUMIFS($AF$2:AF73,$B$2:B73,B73))</f>
        <v>36</v>
      </c>
      <c r="BF73" s="17">
        <f>IF(OR(AG73="",B73=""),"",SUMIFS($AG$2:AG73,$B$2:B73,B73))</f>
        <v>47.999999999999993</v>
      </c>
      <c r="BG73" s="17">
        <f>IF(OR(AH73="",B73=""),"",SUMIFS($AH$2:AH73,$B$2:B73,B73))</f>
        <v>28.000000000000004</v>
      </c>
      <c r="BH73" s="17">
        <f>IF(OR(AI73="",B73=""),"",SUMIFS($AI$2:AI73,$B$2:B73,B73))</f>
        <v>28.000000000000004</v>
      </c>
      <c r="BI73" s="17">
        <f t="shared" si="93"/>
        <v>49836</v>
      </c>
      <c r="BJ73" s="17">
        <f t="shared" si="94"/>
        <v>49772</v>
      </c>
      <c r="BK73" s="17">
        <f t="shared" si="95"/>
        <v>49292</v>
      </c>
      <c r="BL73" s="17">
        <f t="shared" si="96"/>
        <v>50016</v>
      </c>
      <c r="BM73" s="17">
        <f t="shared" si="97"/>
        <v>49796</v>
      </c>
      <c r="BN73" s="17">
        <f t="shared" si="78"/>
        <v>248</v>
      </c>
      <c r="BO73" s="17">
        <f t="shared" si="79"/>
        <v>364</v>
      </c>
      <c r="BP73" s="17">
        <f t="shared" si="80"/>
        <v>340</v>
      </c>
      <c r="BQ73" s="17">
        <f t="shared" si="81"/>
        <v>244</v>
      </c>
      <c r="BR73" s="17">
        <f t="shared" si="82"/>
        <v>298</v>
      </c>
    </row>
    <row r="74" spans="1:70" x14ac:dyDescent="0.25">
      <c r="A74">
        <f t="shared" si="64"/>
        <v>73</v>
      </c>
      <c r="B74" s="9">
        <v>46134</v>
      </c>
      <c r="C74" s="32">
        <v>0.8041666666666667</v>
      </c>
      <c r="D74" s="11" t="str">
        <f t="shared" si="98"/>
        <v>Mi</v>
      </c>
      <c r="E74" s="11" t="str">
        <f t="shared" si="65"/>
        <v>Other</v>
      </c>
      <c r="F74" s="12" t="s">
        <v>12</v>
      </c>
      <c r="G74" s="12" t="s">
        <v>14</v>
      </c>
      <c r="H74" s="12" t="s">
        <v>23</v>
      </c>
      <c r="I74" s="12" t="s">
        <v>24</v>
      </c>
      <c r="J74" s="13">
        <v>0.11</v>
      </c>
      <c r="K74" s="13">
        <v>0.05</v>
      </c>
      <c r="L74" s="13">
        <v>0.08</v>
      </c>
      <c r="M74" s="13">
        <v>0.11</v>
      </c>
      <c r="N74" s="12" t="s">
        <v>36</v>
      </c>
      <c r="O74" s="12"/>
      <c r="P74" s="14">
        <f t="shared" si="83"/>
        <v>0.45454545454545459</v>
      </c>
      <c r="Q74" s="14">
        <f t="shared" si="84"/>
        <v>0.72727272727272729</v>
      </c>
      <c r="R74" s="14">
        <f t="shared" si="85"/>
        <v>1</v>
      </c>
      <c r="S74" s="14">
        <f t="shared" si="86"/>
        <v>0.59090909090909094</v>
      </c>
      <c r="T74" s="14">
        <f t="shared" si="87"/>
        <v>0.59090909090909094</v>
      </c>
      <c r="U74" s="15">
        <f>IF(P74="","",P74*Config!$B$6)</f>
        <v>45.45454545454546</v>
      </c>
      <c r="V74" s="15">
        <f>IF(Q74="","",Q74*Config!$B$6)</f>
        <v>72.727272727272734</v>
      </c>
      <c r="W74" s="15">
        <f>IF(R74="","",R74*Config!$B$6)</f>
        <v>100</v>
      </c>
      <c r="X74" s="15">
        <f>IF(S74="","",S74*Config!$B$6)</f>
        <v>59.090909090909093</v>
      </c>
      <c r="Y74" s="15">
        <f>IF(T74="","",T74*Config!$B$6)</f>
        <v>59.090909090909093</v>
      </c>
      <c r="Z74" s="15">
        <f>IF(U74="","",Config!$B$4 + SUM($U$2:U74))</f>
        <v>9766.3537442949219</v>
      </c>
      <c r="AA74" s="15">
        <f>IF(V74="","",Config!$B$4 + SUM($V$2:V74))</f>
        <v>9642.9250406456285</v>
      </c>
      <c r="AB74" s="15">
        <f>IF(W74="","",Config!$B$4 + SUM($W$2:W74))</f>
        <v>8900</v>
      </c>
      <c r="AC74" s="15">
        <f>IF(X74="","",Config!$B$4 + SUM($X$2:X74))</f>
        <v>10154.639392470275</v>
      </c>
      <c r="AD74" s="15">
        <f>IF(Y74="","",Config!$B$4 + SUM($Y$2:Y74))</f>
        <v>9704.6393924702752</v>
      </c>
      <c r="AE74" s="15">
        <f>IF(P74="","",P74*J74/100*Config!$B$11)</f>
        <v>20</v>
      </c>
      <c r="AF74" s="15">
        <f>IF(Q74="","",Q74*J74/100*Config!$B$11)</f>
        <v>32</v>
      </c>
      <c r="AG74" s="15">
        <f>IF(R74="","",R74*J74/100*Config!$B$11)</f>
        <v>44</v>
      </c>
      <c r="AH74" s="15">
        <f>IF(S74="","",S74*J74/100*Config!$B$11)</f>
        <v>26</v>
      </c>
      <c r="AI74" s="15">
        <f>IF(T74="","",T74*J74/100*Config!$B$11)</f>
        <v>26</v>
      </c>
      <c r="AJ74" s="15">
        <f>IF(AE74="","",Config!$B$9 + SUM($AE$2:AE74))</f>
        <v>49608</v>
      </c>
      <c r="AK74" s="15">
        <f>IF(AF74="","",Config!$B$9 + SUM($AF$2:AF74))</f>
        <v>49440</v>
      </c>
      <c r="AL74" s="15">
        <f>IF(AG74="","",Config!$B$9 + SUM($AG$2:AG74))</f>
        <v>48996</v>
      </c>
      <c r="AM74" s="15">
        <f>IF(AH74="","",Config!$B$9 + SUM($AH$2:AH74))</f>
        <v>49798</v>
      </c>
      <c r="AN74" s="15">
        <f>IF(AI74="","",Config!$B$9 + SUM($AI$2:AI74))</f>
        <v>49524</v>
      </c>
      <c r="AO74" s="16">
        <f t="shared" si="66"/>
        <v>1</v>
      </c>
      <c r="AP74" s="16">
        <f t="shared" si="67"/>
        <v>1</v>
      </c>
      <c r="AQ74" s="16">
        <f t="shared" si="68"/>
        <v>1</v>
      </c>
      <c r="AR74" s="16">
        <f t="shared" si="69"/>
        <v>1</v>
      </c>
      <c r="AS74" s="16">
        <f t="shared" si="70"/>
        <v>1</v>
      </c>
      <c r="AT74" s="17">
        <f t="shared" si="88"/>
        <v>10224.196457137634</v>
      </c>
      <c r="AU74" s="17">
        <f t="shared" si="89"/>
        <v>10225.197767918356</v>
      </c>
      <c r="AV74" s="17">
        <f t="shared" si="90"/>
        <v>9500</v>
      </c>
      <c r="AW74" s="17">
        <f t="shared" si="91"/>
        <v>10535.744561810738</v>
      </c>
      <c r="AX74" s="17">
        <f t="shared" si="92"/>
        <v>10185.744561810738</v>
      </c>
      <c r="AY74" s="17">
        <f t="shared" si="72"/>
        <v>457.84271284271199</v>
      </c>
      <c r="AZ74" s="17">
        <f t="shared" si="73"/>
        <v>582.27272727272793</v>
      </c>
      <c r="BA74" s="17">
        <f t="shared" si="74"/>
        <v>600</v>
      </c>
      <c r="BB74" s="17">
        <f t="shared" si="75"/>
        <v>381.10516934046245</v>
      </c>
      <c r="BC74" s="17">
        <f t="shared" si="76"/>
        <v>481.10516934046245</v>
      </c>
      <c r="BD74" s="17">
        <f>IF(OR(AE74="",B74=""),"",SUMIFS($AE$2:AE74,$B$2:B74,B74))</f>
        <v>40</v>
      </c>
      <c r="BE74" s="17">
        <f>IF(OR(AF74="",B74=""),"",SUMIFS($AF$2:AF74,$B$2:B74,B74))</f>
        <v>68</v>
      </c>
      <c r="BF74" s="17">
        <f>IF(OR(AG74="",B74=""),"",SUMIFS($AG$2:AG74,$B$2:B74,B74))</f>
        <v>92</v>
      </c>
      <c r="BG74" s="17">
        <f>IF(OR(AH74="",B74=""),"",SUMIFS($AH$2:AH74,$B$2:B74,B74))</f>
        <v>54</v>
      </c>
      <c r="BH74" s="17">
        <f>IF(OR(AI74="",B74=""),"",SUMIFS($AI$2:AI74,$B$2:B74,B74))</f>
        <v>54</v>
      </c>
      <c r="BI74" s="17">
        <f t="shared" si="93"/>
        <v>49836</v>
      </c>
      <c r="BJ74" s="17">
        <f t="shared" si="94"/>
        <v>49772</v>
      </c>
      <c r="BK74" s="17">
        <f t="shared" si="95"/>
        <v>49292</v>
      </c>
      <c r="BL74" s="17">
        <f t="shared" si="96"/>
        <v>50016</v>
      </c>
      <c r="BM74" s="17">
        <f t="shared" si="97"/>
        <v>49796</v>
      </c>
      <c r="BN74" s="17">
        <f t="shared" si="78"/>
        <v>228</v>
      </c>
      <c r="BO74" s="17">
        <f t="shared" si="79"/>
        <v>332</v>
      </c>
      <c r="BP74" s="17">
        <f t="shared" si="80"/>
        <v>296</v>
      </c>
      <c r="BQ74" s="17">
        <f t="shared" si="81"/>
        <v>218</v>
      </c>
      <c r="BR74" s="17">
        <f t="shared" si="82"/>
        <v>272</v>
      </c>
    </row>
    <row r="75" spans="1:70" x14ac:dyDescent="0.25">
      <c r="A75">
        <f t="shared" si="64"/>
        <v>74</v>
      </c>
      <c r="B75" s="9">
        <v>46134</v>
      </c>
      <c r="C75" s="32">
        <v>0.71875</v>
      </c>
      <c r="D75" s="11" t="str">
        <f t="shared" si="98"/>
        <v>Mi</v>
      </c>
      <c r="E75" s="11" t="str">
        <f t="shared" si="65"/>
        <v>A2</v>
      </c>
      <c r="F75" s="12" t="s">
        <v>12</v>
      </c>
      <c r="G75" s="12" t="s">
        <v>14</v>
      </c>
      <c r="H75" s="12" t="s">
        <v>23</v>
      </c>
      <c r="I75" s="12" t="s">
        <v>16</v>
      </c>
      <c r="J75" s="13">
        <v>0.2</v>
      </c>
      <c r="K75" s="13">
        <v>0.1</v>
      </c>
      <c r="L75" s="13">
        <v>0.17</v>
      </c>
      <c r="M75" s="13">
        <v>0.2</v>
      </c>
      <c r="N75" s="12" t="s">
        <v>17</v>
      </c>
      <c r="O75" s="12"/>
      <c r="P75" s="14">
        <f t="shared" si="83"/>
        <v>-1</v>
      </c>
      <c r="Q75" s="14">
        <f t="shared" si="84"/>
        <v>-1</v>
      </c>
      <c r="R75" s="14">
        <f t="shared" si="85"/>
        <v>-1</v>
      </c>
      <c r="S75" s="14">
        <f t="shared" si="86"/>
        <v>-1</v>
      </c>
      <c r="T75" s="14">
        <f t="shared" si="87"/>
        <v>-1</v>
      </c>
      <c r="U75" s="15">
        <f>IF(P75="","",P75*Config!$B$6)</f>
        <v>-100</v>
      </c>
      <c r="V75" s="15">
        <f>IF(Q75="","",Q75*Config!$B$6)</f>
        <v>-100</v>
      </c>
      <c r="W75" s="15">
        <f>IF(R75="","",R75*Config!$B$6)</f>
        <v>-100</v>
      </c>
      <c r="X75" s="15">
        <f>IF(S75="","",S75*Config!$B$6)</f>
        <v>-100</v>
      </c>
      <c r="Y75" s="15">
        <f>IF(T75="","",T75*Config!$B$6)</f>
        <v>-100</v>
      </c>
      <c r="Z75" s="15">
        <f>IF(U75="","",Config!$B$4 + SUM($U$2:U75))</f>
        <v>9666.35374429492</v>
      </c>
      <c r="AA75" s="15">
        <f>IF(V75="","",Config!$B$4 + SUM($V$2:V75))</f>
        <v>9542.9250406456285</v>
      </c>
      <c r="AB75" s="15">
        <f>IF(W75="","",Config!$B$4 + SUM($W$2:W75))</f>
        <v>8800</v>
      </c>
      <c r="AC75" s="15">
        <f>IF(X75="","",Config!$B$4 + SUM($X$2:X75))</f>
        <v>10054.639392470275</v>
      </c>
      <c r="AD75" s="15">
        <f>IF(Y75="","",Config!$B$4 + SUM($Y$2:Y75))</f>
        <v>9604.6393924702752</v>
      </c>
      <c r="AE75" s="15">
        <f>IF(P75="","",P75*J75/100*Config!$B$11)</f>
        <v>-80</v>
      </c>
      <c r="AF75" s="15">
        <f>IF(Q75="","",Q75*J75/100*Config!$B$11)</f>
        <v>-80</v>
      </c>
      <c r="AG75" s="15">
        <f>IF(R75="","",R75*J75/100*Config!$B$11)</f>
        <v>-80</v>
      </c>
      <c r="AH75" s="15">
        <f>IF(S75="","",S75*J75/100*Config!$B$11)</f>
        <v>-80</v>
      </c>
      <c r="AI75" s="15">
        <f>IF(T75="","",T75*J75/100*Config!$B$11)</f>
        <v>-80</v>
      </c>
      <c r="AJ75" s="15">
        <f>IF(AE75="","",Config!$B$9 + SUM($AE$2:AE75))</f>
        <v>49528</v>
      </c>
      <c r="AK75" s="15">
        <f>IF(AF75="","",Config!$B$9 + SUM($AF$2:AF75))</f>
        <v>49360</v>
      </c>
      <c r="AL75" s="15">
        <f>IF(AG75="","",Config!$B$9 + SUM($AG$2:AG75))</f>
        <v>48916</v>
      </c>
      <c r="AM75" s="15">
        <f>IF(AH75="","",Config!$B$9 + SUM($AH$2:AH75))</f>
        <v>49718</v>
      </c>
      <c r="AN75" s="15">
        <f>IF(AI75="","",Config!$B$9 + SUM($AI$2:AI75))</f>
        <v>49444</v>
      </c>
      <c r="AO75" s="16">
        <f t="shared" si="66"/>
        <v>0</v>
      </c>
      <c r="AP75" s="16">
        <f t="shared" si="67"/>
        <v>0</v>
      </c>
      <c r="AQ75" s="16">
        <f t="shared" si="68"/>
        <v>0</v>
      </c>
      <c r="AR75" s="16">
        <f t="shared" si="69"/>
        <v>0</v>
      </c>
      <c r="AS75" s="16">
        <f t="shared" si="70"/>
        <v>0</v>
      </c>
      <c r="AT75" s="17">
        <f t="shared" si="88"/>
        <v>10224.196457137634</v>
      </c>
      <c r="AU75" s="17">
        <f t="shared" si="89"/>
        <v>10225.197767918356</v>
      </c>
      <c r="AV75" s="17">
        <f t="shared" si="90"/>
        <v>9500</v>
      </c>
      <c r="AW75" s="17">
        <f t="shared" si="91"/>
        <v>10535.744561810738</v>
      </c>
      <c r="AX75" s="17">
        <f t="shared" si="92"/>
        <v>10185.744561810738</v>
      </c>
      <c r="AY75" s="17">
        <f t="shared" si="72"/>
        <v>557.84271284271381</v>
      </c>
      <c r="AZ75" s="17">
        <f t="shared" si="73"/>
        <v>682.27272727272793</v>
      </c>
      <c r="BA75" s="17">
        <f t="shared" si="74"/>
        <v>700</v>
      </c>
      <c r="BB75" s="17">
        <f t="shared" si="75"/>
        <v>481.10516934046245</v>
      </c>
      <c r="BC75" s="17">
        <f t="shared" si="76"/>
        <v>581.10516934046245</v>
      </c>
      <c r="BD75" s="17">
        <f>IF(OR(AE75="",B75=""),"",SUMIFS($AE$2:AE75,$B$2:B75,B75))</f>
        <v>-40</v>
      </c>
      <c r="BE75" s="17">
        <f>IF(OR(AF75="",B75=""),"",SUMIFS($AF$2:AF75,$B$2:B75,B75))</f>
        <v>-12</v>
      </c>
      <c r="BF75" s="17">
        <f>IF(OR(AG75="",B75=""),"",SUMIFS($AG$2:AG75,$B$2:B75,B75))</f>
        <v>12</v>
      </c>
      <c r="BG75" s="17">
        <f>IF(OR(AH75="",B75=""),"",SUMIFS($AH$2:AH75,$B$2:B75,B75))</f>
        <v>-26</v>
      </c>
      <c r="BH75" s="17">
        <f>IF(OR(AI75="",B75=""),"",SUMIFS($AI$2:AI75,$B$2:B75,B75))</f>
        <v>-26</v>
      </c>
      <c r="BI75" s="17">
        <f t="shared" si="93"/>
        <v>49836</v>
      </c>
      <c r="BJ75" s="17">
        <f t="shared" si="94"/>
        <v>49772</v>
      </c>
      <c r="BK75" s="17">
        <f t="shared" si="95"/>
        <v>49292</v>
      </c>
      <c r="BL75" s="17">
        <f t="shared" si="96"/>
        <v>50016</v>
      </c>
      <c r="BM75" s="17">
        <f t="shared" si="97"/>
        <v>49796</v>
      </c>
      <c r="BN75" s="17">
        <f t="shared" si="78"/>
        <v>308</v>
      </c>
      <c r="BO75" s="17">
        <f t="shared" si="79"/>
        <v>412</v>
      </c>
      <c r="BP75" s="17">
        <f t="shared" si="80"/>
        <v>376</v>
      </c>
      <c r="BQ75" s="17">
        <f t="shared" si="81"/>
        <v>298</v>
      </c>
      <c r="BR75" s="17">
        <f t="shared" si="82"/>
        <v>352</v>
      </c>
    </row>
    <row r="76" spans="1:70" x14ac:dyDescent="0.25">
      <c r="A76">
        <f t="shared" si="64"/>
        <v>75</v>
      </c>
      <c r="B76" s="9">
        <v>46134</v>
      </c>
      <c r="C76" s="32">
        <v>0.69791666666666663</v>
      </c>
      <c r="D76" s="11" t="str">
        <f t="shared" si="98"/>
        <v>Mi</v>
      </c>
      <c r="E76" s="11" t="str">
        <f t="shared" si="65"/>
        <v>A1</v>
      </c>
      <c r="F76" s="12" t="s">
        <v>12</v>
      </c>
      <c r="G76" s="12" t="s">
        <v>14</v>
      </c>
      <c r="H76" s="12" t="s">
        <v>23</v>
      </c>
      <c r="I76" s="12" t="s">
        <v>24</v>
      </c>
      <c r="J76" s="13">
        <v>0.31</v>
      </c>
      <c r="K76" s="13">
        <v>0.17</v>
      </c>
      <c r="L76" s="13">
        <v>0.28000000000000003</v>
      </c>
      <c r="M76" s="13">
        <v>0.31</v>
      </c>
      <c r="N76" s="12" t="s">
        <v>17</v>
      </c>
      <c r="O76" s="12"/>
      <c r="P76" s="14">
        <f t="shared" si="83"/>
        <v>-1</v>
      </c>
      <c r="Q76" s="14">
        <f t="shared" si="84"/>
        <v>-1</v>
      </c>
      <c r="R76" s="14">
        <f t="shared" si="85"/>
        <v>-1</v>
      </c>
      <c r="S76" s="14">
        <f t="shared" si="86"/>
        <v>-1</v>
      </c>
      <c r="T76" s="14">
        <f t="shared" si="87"/>
        <v>-1</v>
      </c>
      <c r="U76" s="15">
        <f>IF(P76="","",P76*Config!$B$6)</f>
        <v>-100</v>
      </c>
      <c r="V76" s="15">
        <f>IF(Q76="","",Q76*Config!$B$6)</f>
        <v>-100</v>
      </c>
      <c r="W76" s="15">
        <f>IF(R76="","",R76*Config!$B$6)</f>
        <v>-100</v>
      </c>
      <c r="X76" s="15">
        <f>IF(S76="","",S76*Config!$B$6)</f>
        <v>-100</v>
      </c>
      <c r="Y76" s="15">
        <f>IF(T76="","",T76*Config!$B$6)</f>
        <v>-100</v>
      </c>
      <c r="Z76" s="15">
        <f>IF(U76="","",Config!$B$4 + SUM($U$2:U76))</f>
        <v>9566.35374429492</v>
      </c>
      <c r="AA76" s="15">
        <f>IF(V76="","",Config!$B$4 + SUM($V$2:V76))</f>
        <v>9442.9250406456285</v>
      </c>
      <c r="AB76" s="15">
        <f>IF(W76="","",Config!$B$4 + SUM($W$2:W76))</f>
        <v>8700</v>
      </c>
      <c r="AC76" s="15">
        <f>IF(X76="","",Config!$B$4 + SUM($X$2:X76))</f>
        <v>9954.6393924702752</v>
      </c>
      <c r="AD76" s="15">
        <f>IF(Y76="","",Config!$B$4 + SUM($Y$2:Y76))</f>
        <v>9504.6393924702752</v>
      </c>
      <c r="AE76" s="15">
        <f>IF(P76="","",P76*J76/100*Config!$B$11)</f>
        <v>-124</v>
      </c>
      <c r="AF76" s="15">
        <f>IF(Q76="","",Q76*J76/100*Config!$B$11)</f>
        <v>-124</v>
      </c>
      <c r="AG76" s="15">
        <f>IF(R76="","",R76*J76/100*Config!$B$11)</f>
        <v>-124</v>
      </c>
      <c r="AH76" s="15">
        <f>IF(S76="","",S76*J76/100*Config!$B$11)</f>
        <v>-124</v>
      </c>
      <c r="AI76" s="15">
        <f>IF(T76="","",T76*J76/100*Config!$B$11)</f>
        <v>-124</v>
      </c>
      <c r="AJ76" s="15">
        <f>IF(AE76="","",Config!$B$9 + SUM($AE$2:AE76))</f>
        <v>49404</v>
      </c>
      <c r="AK76" s="15">
        <f>IF(AF76="","",Config!$B$9 + SUM($AF$2:AF76))</f>
        <v>49236</v>
      </c>
      <c r="AL76" s="15">
        <f>IF(AG76="","",Config!$B$9 + SUM($AG$2:AG76))</f>
        <v>48792</v>
      </c>
      <c r="AM76" s="15">
        <f>IF(AH76="","",Config!$B$9 + SUM($AH$2:AH76))</f>
        <v>49594</v>
      </c>
      <c r="AN76" s="15">
        <f>IF(AI76="","",Config!$B$9 + SUM($AI$2:AI76))</f>
        <v>49320</v>
      </c>
      <c r="AO76" s="16">
        <f t="shared" si="66"/>
        <v>0</v>
      </c>
      <c r="AP76" s="16">
        <f t="shared" si="67"/>
        <v>0</v>
      </c>
      <c r="AQ76" s="16">
        <f t="shared" si="68"/>
        <v>0</v>
      </c>
      <c r="AR76" s="16">
        <f t="shared" si="69"/>
        <v>0</v>
      </c>
      <c r="AS76" s="16">
        <f t="shared" si="70"/>
        <v>0</v>
      </c>
      <c r="AT76" s="17">
        <f t="shared" si="88"/>
        <v>10224.196457137634</v>
      </c>
      <c r="AU76" s="17">
        <f t="shared" si="89"/>
        <v>10225.197767918356</v>
      </c>
      <c r="AV76" s="17">
        <f t="shared" si="90"/>
        <v>9500</v>
      </c>
      <c r="AW76" s="17">
        <f t="shared" si="91"/>
        <v>10535.744561810738</v>
      </c>
      <c r="AX76" s="17">
        <f t="shared" si="92"/>
        <v>10185.744561810738</v>
      </c>
      <c r="AY76" s="17">
        <f t="shared" si="72"/>
        <v>657.84271284271381</v>
      </c>
      <c r="AZ76" s="17">
        <f t="shared" si="73"/>
        <v>782.27272727272793</v>
      </c>
      <c r="BA76" s="17">
        <f t="shared" si="74"/>
        <v>800</v>
      </c>
      <c r="BB76" s="17">
        <f t="shared" si="75"/>
        <v>581.10516934046245</v>
      </c>
      <c r="BC76" s="17">
        <f t="shared" si="76"/>
        <v>681.10516934046245</v>
      </c>
      <c r="BD76" s="17">
        <f>IF(OR(AE76="",B76=""),"",SUMIFS($AE$2:AE76,$B$2:B76,B76))</f>
        <v>-164</v>
      </c>
      <c r="BE76" s="17">
        <f>IF(OR(AF76="",B76=""),"",SUMIFS($AF$2:AF76,$B$2:B76,B76))</f>
        <v>-136</v>
      </c>
      <c r="BF76" s="17">
        <f>IF(OR(AG76="",B76=""),"",SUMIFS($AG$2:AG76,$B$2:B76,B76))</f>
        <v>-112</v>
      </c>
      <c r="BG76" s="17">
        <f>IF(OR(AH76="",B76=""),"",SUMIFS($AH$2:AH76,$B$2:B76,B76))</f>
        <v>-150</v>
      </c>
      <c r="BH76" s="17">
        <f>IF(OR(AI76="",B76=""),"",SUMIFS($AI$2:AI76,$B$2:B76,B76))</f>
        <v>-150</v>
      </c>
      <c r="BI76" s="17">
        <f t="shared" si="93"/>
        <v>49836</v>
      </c>
      <c r="BJ76" s="17">
        <f t="shared" si="94"/>
        <v>49772</v>
      </c>
      <c r="BK76" s="17">
        <f t="shared" si="95"/>
        <v>49292</v>
      </c>
      <c r="BL76" s="17">
        <f t="shared" si="96"/>
        <v>50016</v>
      </c>
      <c r="BM76" s="17">
        <f t="shared" si="97"/>
        <v>49796</v>
      </c>
      <c r="BN76" s="17">
        <f t="shared" si="78"/>
        <v>432</v>
      </c>
      <c r="BO76" s="17">
        <f t="shared" si="79"/>
        <v>536</v>
      </c>
      <c r="BP76" s="17">
        <f t="shared" si="80"/>
        <v>500</v>
      </c>
      <c r="BQ76" s="17">
        <f t="shared" si="81"/>
        <v>422</v>
      </c>
      <c r="BR76" s="17">
        <f t="shared" si="82"/>
        <v>476</v>
      </c>
    </row>
    <row r="77" spans="1:70" x14ac:dyDescent="0.25">
      <c r="A77">
        <f t="shared" si="64"/>
        <v>76</v>
      </c>
      <c r="B77" s="9">
        <v>46133</v>
      </c>
      <c r="C77" s="32">
        <v>0.90416666666666667</v>
      </c>
      <c r="D77" s="11" t="str">
        <f t="shared" si="98"/>
        <v>Ma</v>
      </c>
      <c r="E77" s="11" t="str">
        <f t="shared" si="65"/>
        <v>Other</v>
      </c>
      <c r="F77" s="12" t="s">
        <v>12</v>
      </c>
      <c r="G77" s="12" t="s">
        <v>14</v>
      </c>
      <c r="H77" s="12" t="s">
        <v>23</v>
      </c>
      <c r="I77" s="12" t="s">
        <v>24</v>
      </c>
      <c r="J77" s="13">
        <v>0.12</v>
      </c>
      <c r="K77" s="13">
        <v>0.06</v>
      </c>
      <c r="L77" s="13">
        <v>0.09</v>
      </c>
      <c r="M77" s="13">
        <v>0.12</v>
      </c>
      <c r="N77" s="12" t="s">
        <v>17</v>
      </c>
      <c r="O77" s="12"/>
      <c r="P77" s="14">
        <f t="shared" si="83"/>
        <v>-1</v>
      </c>
      <c r="Q77" s="14">
        <f t="shared" si="84"/>
        <v>-1</v>
      </c>
      <c r="R77" s="14">
        <f t="shared" si="85"/>
        <v>-1</v>
      </c>
      <c r="S77" s="14">
        <f t="shared" si="86"/>
        <v>-1</v>
      </c>
      <c r="T77" s="14">
        <f t="shared" si="87"/>
        <v>-1</v>
      </c>
      <c r="U77" s="15">
        <f>IF(P77="","",P77*Config!$B$6)</f>
        <v>-100</v>
      </c>
      <c r="V77" s="15">
        <f>IF(Q77="","",Q77*Config!$B$6)</f>
        <v>-100</v>
      </c>
      <c r="W77" s="15">
        <f>IF(R77="","",R77*Config!$B$6)</f>
        <v>-100</v>
      </c>
      <c r="X77" s="15">
        <f>IF(S77="","",S77*Config!$B$6)</f>
        <v>-100</v>
      </c>
      <c r="Y77" s="15">
        <f>IF(T77="","",T77*Config!$B$6)</f>
        <v>-100</v>
      </c>
      <c r="Z77" s="15">
        <f>IF(U77="","",Config!$B$4 + SUM($U$2:U77))</f>
        <v>9466.35374429492</v>
      </c>
      <c r="AA77" s="15">
        <f>IF(V77="","",Config!$B$4 + SUM($V$2:V77))</f>
        <v>9342.9250406456285</v>
      </c>
      <c r="AB77" s="15">
        <f>IF(W77="","",Config!$B$4 + SUM($W$2:W77))</f>
        <v>8600</v>
      </c>
      <c r="AC77" s="15">
        <f>IF(X77="","",Config!$B$4 + SUM($X$2:X77))</f>
        <v>9854.6393924702752</v>
      </c>
      <c r="AD77" s="15">
        <f>IF(Y77="","",Config!$B$4 + SUM($Y$2:Y77))</f>
        <v>9404.6393924702752</v>
      </c>
      <c r="AE77" s="15">
        <f>IF(P77="","",P77*J77/100*Config!$B$11)</f>
        <v>-47.999999999999993</v>
      </c>
      <c r="AF77" s="15">
        <f>IF(Q77="","",Q77*J77/100*Config!$B$11)</f>
        <v>-47.999999999999993</v>
      </c>
      <c r="AG77" s="15">
        <f>IF(R77="","",R77*J77/100*Config!$B$11)</f>
        <v>-47.999999999999993</v>
      </c>
      <c r="AH77" s="15">
        <f>IF(S77="","",S77*J77/100*Config!$B$11)</f>
        <v>-47.999999999999993</v>
      </c>
      <c r="AI77" s="15">
        <f>IF(T77="","",T77*J77/100*Config!$B$11)</f>
        <v>-47.999999999999993</v>
      </c>
      <c r="AJ77" s="15">
        <f>IF(AE77="","",Config!$B$9 + SUM($AE$2:AE77))</f>
        <v>49356</v>
      </c>
      <c r="AK77" s="15">
        <f>IF(AF77="","",Config!$B$9 + SUM($AF$2:AF77))</f>
        <v>49188</v>
      </c>
      <c r="AL77" s="15">
        <f>IF(AG77="","",Config!$B$9 + SUM($AG$2:AG77))</f>
        <v>48744</v>
      </c>
      <c r="AM77" s="15">
        <f>IF(AH77="","",Config!$B$9 + SUM($AH$2:AH77))</f>
        <v>49546</v>
      </c>
      <c r="AN77" s="15">
        <f>IF(AI77="","",Config!$B$9 + SUM($AI$2:AI77))</f>
        <v>49272</v>
      </c>
      <c r="AO77" s="16">
        <f t="shared" si="66"/>
        <v>0</v>
      </c>
      <c r="AP77" s="16">
        <f t="shared" si="67"/>
        <v>0</v>
      </c>
      <c r="AQ77" s="16">
        <f t="shared" si="68"/>
        <v>0</v>
      </c>
      <c r="AR77" s="16">
        <f t="shared" si="69"/>
        <v>0</v>
      </c>
      <c r="AS77" s="16">
        <f t="shared" si="70"/>
        <v>0</v>
      </c>
      <c r="AT77" s="17">
        <f t="shared" si="88"/>
        <v>10224.196457137634</v>
      </c>
      <c r="AU77" s="17">
        <f t="shared" si="89"/>
        <v>10225.197767918356</v>
      </c>
      <c r="AV77" s="17">
        <f t="shared" si="90"/>
        <v>9500</v>
      </c>
      <c r="AW77" s="17">
        <f t="shared" si="91"/>
        <v>10535.744561810738</v>
      </c>
      <c r="AX77" s="17">
        <f t="shared" si="92"/>
        <v>10185.744561810738</v>
      </c>
      <c r="AY77" s="17">
        <f t="shared" si="72"/>
        <v>757.84271284271381</v>
      </c>
      <c r="AZ77" s="17">
        <f t="shared" si="73"/>
        <v>882.27272727272793</v>
      </c>
      <c r="BA77" s="17">
        <f t="shared" si="74"/>
        <v>900</v>
      </c>
      <c r="BB77" s="17">
        <f t="shared" si="75"/>
        <v>681.10516934046245</v>
      </c>
      <c r="BC77" s="17">
        <f t="shared" si="76"/>
        <v>781.10516934046245</v>
      </c>
      <c r="BD77" s="17">
        <f>IF(OR(AE77="",B77=""),"",SUMIFS($AE$2:AE77,$B$2:B77,B77))</f>
        <v>-47.999999999999993</v>
      </c>
      <c r="BE77" s="17">
        <f>IF(OR(AF77="",B77=""),"",SUMIFS($AF$2:AF77,$B$2:B77,B77))</f>
        <v>-47.999999999999993</v>
      </c>
      <c r="BF77" s="17">
        <f>IF(OR(AG77="",B77=""),"",SUMIFS($AG$2:AG77,$B$2:B77,B77))</f>
        <v>-47.999999999999993</v>
      </c>
      <c r="BG77" s="17">
        <f>IF(OR(AH77="",B77=""),"",SUMIFS($AH$2:AH77,$B$2:B77,B77))</f>
        <v>-47.999999999999993</v>
      </c>
      <c r="BH77" s="17">
        <f>IF(OR(AI77="",B77=""),"",SUMIFS($AI$2:AI77,$B$2:B77,B77))</f>
        <v>-47.999999999999993</v>
      </c>
      <c r="BI77" s="17">
        <f t="shared" si="93"/>
        <v>49836</v>
      </c>
      <c r="BJ77" s="17">
        <f t="shared" si="94"/>
        <v>49772</v>
      </c>
      <c r="BK77" s="17">
        <f t="shared" si="95"/>
        <v>49292</v>
      </c>
      <c r="BL77" s="17">
        <f t="shared" si="96"/>
        <v>50016</v>
      </c>
      <c r="BM77" s="17">
        <f t="shared" si="97"/>
        <v>49796</v>
      </c>
      <c r="BN77" s="17">
        <f t="shared" si="78"/>
        <v>480</v>
      </c>
      <c r="BO77" s="17">
        <f t="shared" si="79"/>
        <v>584</v>
      </c>
      <c r="BP77" s="17">
        <f t="shared" si="80"/>
        <v>548</v>
      </c>
      <c r="BQ77" s="17">
        <f t="shared" si="81"/>
        <v>470</v>
      </c>
      <c r="BR77" s="17">
        <f t="shared" si="82"/>
        <v>524</v>
      </c>
    </row>
    <row r="78" spans="1:70" x14ac:dyDescent="0.25">
      <c r="A78">
        <f t="shared" si="64"/>
        <v>77</v>
      </c>
      <c r="B78" s="9">
        <v>46133</v>
      </c>
      <c r="C78" s="32">
        <v>0.87708333333333333</v>
      </c>
      <c r="D78" s="11" t="str">
        <f t="shared" si="98"/>
        <v>Ma</v>
      </c>
      <c r="E78" s="11" t="str">
        <f t="shared" si="65"/>
        <v>Other</v>
      </c>
      <c r="F78" s="12" t="s">
        <v>12</v>
      </c>
      <c r="G78" s="12" t="s">
        <v>14</v>
      </c>
      <c r="H78" s="12" t="s">
        <v>23</v>
      </c>
      <c r="I78" s="12" t="s">
        <v>16</v>
      </c>
      <c r="J78" s="13">
        <v>0.16</v>
      </c>
      <c r="K78" s="13">
        <v>0.08</v>
      </c>
      <c r="L78" s="13">
        <v>0.13</v>
      </c>
      <c r="M78" s="13">
        <v>0.16</v>
      </c>
      <c r="N78" s="12" t="s">
        <v>17</v>
      </c>
      <c r="O78" s="12"/>
      <c r="P78" s="14">
        <f t="shared" si="83"/>
        <v>-1</v>
      </c>
      <c r="Q78" s="14">
        <f t="shared" si="84"/>
        <v>-1</v>
      </c>
      <c r="R78" s="14">
        <f t="shared" si="85"/>
        <v>-1</v>
      </c>
      <c r="S78" s="14">
        <f t="shared" si="86"/>
        <v>-1</v>
      </c>
      <c r="T78" s="14">
        <f t="shared" si="87"/>
        <v>-1</v>
      </c>
      <c r="U78" s="15">
        <f>IF(P78="","",P78*Config!$B$6)</f>
        <v>-100</v>
      </c>
      <c r="V78" s="15">
        <f>IF(Q78="","",Q78*Config!$B$6)</f>
        <v>-100</v>
      </c>
      <c r="W78" s="15">
        <f>IF(R78="","",R78*Config!$B$6)</f>
        <v>-100</v>
      </c>
      <c r="X78" s="15">
        <f>IF(S78="","",S78*Config!$B$6)</f>
        <v>-100</v>
      </c>
      <c r="Y78" s="15">
        <f>IF(T78="","",T78*Config!$B$6)</f>
        <v>-100</v>
      </c>
      <c r="Z78" s="15">
        <f>IF(U78="","",Config!$B$4 + SUM($U$2:U78))</f>
        <v>9366.35374429492</v>
      </c>
      <c r="AA78" s="15">
        <f>IF(V78="","",Config!$B$4 + SUM($V$2:V78))</f>
        <v>9242.9250406456285</v>
      </c>
      <c r="AB78" s="15">
        <f>IF(W78="","",Config!$B$4 + SUM($W$2:W78))</f>
        <v>8500</v>
      </c>
      <c r="AC78" s="15">
        <f>IF(X78="","",Config!$B$4 + SUM($X$2:X78))</f>
        <v>9754.6393924702752</v>
      </c>
      <c r="AD78" s="15">
        <f>IF(Y78="","",Config!$B$4 + SUM($Y$2:Y78))</f>
        <v>9304.6393924702752</v>
      </c>
      <c r="AE78" s="15">
        <f>IF(P78="","",P78*J78/100*Config!$B$11)</f>
        <v>-64</v>
      </c>
      <c r="AF78" s="15">
        <f>IF(Q78="","",Q78*J78/100*Config!$B$11)</f>
        <v>-64</v>
      </c>
      <c r="AG78" s="15">
        <f>IF(R78="","",R78*J78/100*Config!$B$11)</f>
        <v>-64</v>
      </c>
      <c r="AH78" s="15">
        <f>IF(S78="","",S78*J78/100*Config!$B$11)</f>
        <v>-64</v>
      </c>
      <c r="AI78" s="15">
        <f>IF(T78="","",T78*J78/100*Config!$B$11)</f>
        <v>-64</v>
      </c>
      <c r="AJ78" s="15">
        <f>IF(AE78="","",Config!$B$9 + SUM($AE$2:AE78))</f>
        <v>49292</v>
      </c>
      <c r="AK78" s="15">
        <f>IF(AF78="","",Config!$B$9 + SUM($AF$2:AF78))</f>
        <v>49124</v>
      </c>
      <c r="AL78" s="15">
        <f>IF(AG78="","",Config!$B$9 + SUM($AG$2:AG78))</f>
        <v>48680</v>
      </c>
      <c r="AM78" s="15">
        <f>IF(AH78="","",Config!$B$9 + SUM($AH$2:AH78))</f>
        <v>49482</v>
      </c>
      <c r="AN78" s="15">
        <f>IF(AI78="","",Config!$B$9 + SUM($AI$2:AI78))</f>
        <v>49208</v>
      </c>
      <c r="AO78" s="16">
        <f t="shared" si="66"/>
        <v>0</v>
      </c>
      <c r="AP78" s="16">
        <f t="shared" si="67"/>
        <v>0</v>
      </c>
      <c r="AQ78" s="16">
        <f t="shared" si="68"/>
        <v>0</v>
      </c>
      <c r="AR78" s="16">
        <f t="shared" si="69"/>
        <v>0</v>
      </c>
      <c r="AS78" s="16">
        <f t="shared" si="70"/>
        <v>0</v>
      </c>
      <c r="AT78" s="17">
        <f t="shared" si="88"/>
        <v>10224.196457137634</v>
      </c>
      <c r="AU78" s="17">
        <f t="shared" si="89"/>
        <v>10225.197767918356</v>
      </c>
      <c r="AV78" s="17">
        <f t="shared" si="90"/>
        <v>9500</v>
      </c>
      <c r="AW78" s="17">
        <f t="shared" si="91"/>
        <v>10535.744561810738</v>
      </c>
      <c r="AX78" s="17">
        <f t="shared" si="92"/>
        <v>10185.744561810738</v>
      </c>
      <c r="AY78" s="17">
        <f t="shared" si="72"/>
        <v>857.84271284271381</v>
      </c>
      <c r="AZ78" s="17">
        <f t="shared" si="73"/>
        <v>982.27272727272793</v>
      </c>
      <c r="BA78" s="17">
        <f t="shared" si="74"/>
        <v>1000</v>
      </c>
      <c r="BB78" s="17">
        <f t="shared" si="75"/>
        <v>781.10516934046245</v>
      </c>
      <c r="BC78" s="17">
        <f t="shared" si="76"/>
        <v>881.10516934046245</v>
      </c>
      <c r="BD78" s="17">
        <f>IF(OR(AE78="",B78=""),"",SUMIFS($AE$2:AE78,$B$2:B78,B78))</f>
        <v>-112</v>
      </c>
      <c r="BE78" s="17">
        <f>IF(OR(AF78="",B78=""),"",SUMIFS($AF$2:AF78,$B$2:B78,B78))</f>
        <v>-112</v>
      </c>
      <c r="BF78" s="17">
        <f>IF(OR(AG78="",B78=""),"",SUMIFS($AG$2:AG78,$B$2:B78,B78))</f>
        <v>-112</v>
      </c>
      <c r="BG78" s="17">
        <f>IF(OR(AH78="",B78=""),"",SUMIFS($AH$2:AH78,$B$2:B78,B78))</f>
        <v>-112</v>
      </c>
      <c r="BH78" s="17">
        <f>IF(OR(AI78="",B78=""),"",SUMIFS($AI$2:AI78,$B$2:B78,B78))</f>
        <v>-112</v>
      </c>
      <c r="BI78" s="17">
        <f t="shared" si="93"/>
        <v>49836</v>
      </c>
      <c r="BJ78" s="17">
        <f t="shared" si="94"/>
        <v>49772</v>
      </c>
      <c r="BK78" s="17">
        <f t="shared" si="95"/>
        <v>49292</v>
      </c>
      <c r="BL78" s="17">
        <f t="shared" si="96"/>
        <v>50016</v>
      </c>
      <c r="BM78" s="17">
        <f t="shared" si="97"/>
        <v>49796</v>
      </c>
      <c r="BN78" s="17">
        <f t="shared" si="78"/>
        <v>544</v>
      </c>
      <c r="BO78" s="17">
        <f t="shared" si="79"/>
        <v>648</v>
      </c>
      <c r="BP78" s="17">
        <f t="shared" si="80"/>
        <v>612</v>
      </c>
      <c r="BQ78" s="17">
        <f t="shared" si="81"/>
        <v>534</v>
      </c>
      <c r="BR78" s="17">
        <f t="shared" si="82"/>
        <v>588</v>
      </c>
    </row>
    <row r="79" spans="1:70" x14ac:dyDescent="0.25">
      <c r="A79">
        <f t="shared" si="64"/>
        <v>78</v>
      </c>
      <c r="B79" s="9">
        <v>46133</v>
      </c>
      <c r="C79" s="32">
        <v>0.76250000000000007</v>
      </c>
      <c r="D79" s="11" t="str">
        <f t="shared" si="98"/>
        <v>Ma</v>
      </c>
      <c r="E79" s="11" t="str">
        <f t="shared" si="65"/>
        <v>A3</v>
      </c>
      <c r="F79" s="12" t="s">
        <v>12</v>
      </c>
      <c r="G79" s="12" t="s">
        <v>14</v>
      </c>
      <c r="H79" s="12" t="s">
        <v>23</v>
      </c>
      <c r="I79" s="12" t="s">
        <v>24</v>
      </c>
      <c r="J79" s="13">
        <v>0.14000000000000001</v>
      </c>
      <c r="K79" s="13">
        <v>0.08</v>
      </c>
      <c r="L79" s="13">
        <v>0.11</v>
      </c>
      <c r="M79" s="13">
        <v>0.14000000000000001</v>
      </c>
      <c r="N79" s="12" t="s">
        <v>36</v>
      </c>
      <c r="O79" s="12"/>
      <c r="P79" s="14">
        <f t="shared" si="83"/>
        <v>0.5714285714285714</v>
      </c>
      <c r="Q79" s="14">
        <f t="shared" si="84"/>
        <v>0.7857142857142857</v>
      </c>
      <c r="R79" s="14">
        <f t="shared" si="85"/>
        <v>1</v>
      </c>
      <c r="S79" s="14">
        <f t="shared" si="86"/>
        <v>0.67857142857142849</v>
      </c>
      <c r="T79" s="14">
        <f t="shared" si="87"/>
        <v>0.67857142857142849</v>
      </c>
      <c r="U79" s="15">
        <f>IF(P79="","",P79*Config!$B$6)</f>
        <v>57.142857142857139</v>
      </c>
      <c r="V79" s="15">
        <f>IF(Q79="","",Q79*Config!$B$6)</f>
        <v>78.571428571428569</v>
      </c>
      <c r="W79" s="15">
        <f>IF(R79="","",R79*Config!$B$6)</f>
        <v>100</v>
      </c>
      <c r="X79" s="15">
        <f>IF(S79="","",S79*Config!$B$6)</f>
        <v>67.857142857142847</v>
      </c>
      <c r="Y79" s="15">
        <f>IF(T79="","",T79*Config!$B$6)</f>
        <v>67.857142857142847</v>
      </c>
      <c r="Z79" s="15">
        <f>IF(U79="","",Config!$B$4 + SUM($U$2:U79))</f>
        <v>9423.4966014377787</v>
      </c>
      <c r="AA79" s="15">
        <f>IF(V79="","",Config!$B$4 + SUM($V$2:V79))</f>
        <v>9321.4964692170579</v>
      </c>
      <c r="AB79" s="15">
        <f>IF(W79="","",Config!$B$4 + SUM($W$2:W79))</f>
        <v>8600</v>
      </c>
      <c r="AC79" s="15">
        <f>IF(X79="","",Config!$B$4 + SUM($X$2:X79))</f>
        <v>9822.4965353274183</v>
      </c>
      <c r="AD79" s="15">
        <f>IF(Y79="","",Config!$B$4 + SUM($Y$2:Y79))</f>
        <v>9372.4965353274183</v>
      </c>
      <c r="AE79" s="15">
        <f>IF(P79="","",P79*J79/100*Config!$B$11)</f>
        <v>32</v>
      </c>
      <c r="AF79" s="15">
        <f>IF(Q79="","",Q79*J79/100*Config!$B$11)</f>
        <v>44</v>
      </c>
      <c r="AG79" s="15">
        <f>IF(R79="","",R79*J79/100*Config!$B$11)</f>
        <v>56.000000000000007</v>
      </c>
      <c r="AH79" s="15">
        <f>IF(S79="","",S79*J79/100*Config!$B$11)</f>
        <v>38</v>
      </c>
      <c r="AI79" s="15">
        <f>IF(T79="","",T79*J79/100*Config!$B$11)</f>
        <v>38</v>
      </c>
      <c r="AJ79" s="15">
        <f>IF(AE79="","",Config!$B$9 + SUM($AE$2:AE79))</f>
        <v>49324</v>
      </c>
      <c r="AK79" s="15">
        <f>IF(AF79="","",Config!$B$9 + SUM($AF$2:AF79))</f>
        <v>49168</v>
      </c>
      <c r="AL79" s="15">
        <f>IF(AG79="","",Config!$B$9 + SUM($AG$2:AG79))</f>
        <v>48736</v>
      </c>
      <c r="AM79" s="15">
        <f>IF(AH79="","",Config!$B$9 + SUM($AH$2:AH79))</f>
        <v>49520</v>
      </c>
      <c r="AN79" s="15">
        <f>IF(AI79="","",Config!$B$9 + SUM($AI$2:AI79))</f>
        <v>49246</v>
      </c>
      <c r="AO79" s="16">
        <f t="shared" si="66"/>
        <v>1</v>
      </c>
      <c r="AP79" s="16">
        <f t="shared" si="67"/>
        <v>1</v>
      </c>
      <c r="AQ79" s="16">
        <f t="shared" si="68"/>
        <v>1</v>
      </c>
      <c r="AR79" s="16">
        <f t="shared" si="69"/>
        <v>1</v>
      </c>
      <c r="AS79" s="16">
        <f t="shared" si="70"/>
        <v>1</v>
      </c>
      <c r="AT79" s="17">
        <f t="shared" si="88"/>
        <v>10224.196457137634</v>
      </c>
      <c r="AU79" s="17">
        <f t="shared" si="89"/>
        <v>10225.197767918356</v>
      </c>
      <c r="AV79" s="17">
        <f t="shared" si="90"/>
        <v>9500</v>
      </c>
      <c r="AW79" s="17">
        <f t="shared" si="91"/>
        <v>10535.744561810738</v>
      </c>
      <c r="AX79" s="17">
        <f t="shared" si="92"/>
        <v>10185.744561810738</v>
      </c>
      <c r="AY79" s="17">
        <f t="shared" si="72"/>
        <v>800.69985569985511</v>
      </c>
      <c r="AZ79" s="17">
        <f t="shared" si="73"/>
        <v>903.70129870129858</v>
      </c>
      <c r="BA79" s="17">
        <f t="shared" si="74"/>
        <v>900</v>
      </c>
      <c r="BB79" s="17">
        <f t="shared" si="75"/>
        <v>713.24802648331934</v>
      </c>
      <c r="BC79" s="17">
        <f t="shared" si="76"/>
        <v>813.24802648331934</v>
      </c>
      <c r="BD79" s="17">
        <f>IF(OR(AE79="",B79=""),"",SUMIFS($AE$2:AE79,$B$2:B79,B79))</f>
        <v>-80</v>
      </c>
      <c r="BE79" s="17">
        <f>IF(OR(AF79="",B79=""),"",SUMIFS($AF$2:AF79,$B$2:B79,B79))</f>
        <v>-68</v>
      </c>
      <c r="BF79" s="17">
        <f>IF(OR(AG79="",B79=""),"",SUMIFS($AG$2:AG79,$B$2:B79,B79))</f>
        <v>-55.999999999999993</v>
      </c>
      <c r="BG79" s="17">
        <f>IF(OR(AH79="",B79=""),"",SUMIFS($AH$2:AH79,$B$2:B79,B79))</f>
        <v>-74</v>
      </c>
      <c r="BH79" s="17">
        <f>IF(OR(AI79="",B79=""),"",SUMIFS($AI$2:AI79,$B$2:B79,B79))</f>
        <v>-74</v>
      </c>
      <c r="BI79" s="17">
        <f t="shared" si="93"/>
        <v>49836</v>
      </c>
      <c r="BJ79" s="17">
        <f t="shared" si="94"/>
        <v>49772</v>
      </c>
      <c r="BK79" s="17">
        <f t="shared" si="95"/>
        <v>49292</v>
      </c>
      <c r="BL79" s="17">
        <f t="shared" si="96"/>
        <v>50016</v>
      </c>
      <c r="BM79" s="17">
        <f t="shared" si="97"/>
        <v>49796</v>
      </c>
      <c r="BN79" s="17">
        <f t="shared" si="78"/>
        <v>512</v>
      </c>
      <c r="BO79" s="17">
        <f t="shared" si="79"/>
        <v>604</v>
      </c>
      <c r="BP79" s="17">
        <f t="shared" si="80"/>
        <v>556</v>
      </c>
      <c r="BQ79" s="17">
        <f t="shared" si="81"/>
        <v>496</v>
      </c>
      <c r="BR79" s="17">
        <f t="shared" si="82"/>
        <v>550</v>
      </c>
    </row>
    <row r="80" spans="1:70" x14ac:dyDescent="0.25">
      <c r="A80">
        <f t="shared" si="64"/>
        <v>79</v>
      </c>
      <c r="B80" s="9">
        <v>46132</v>
      </c>
      <c r="C80" s="32">
        <v>0.90833333333333333</v>
      </c>
      <c r="D80" s="11" t="str">
        <f t="shared" si="98"/>
        <v>Lu</v>
      </c>
      <c r="E80" s="11" t="str">
        <f t="shared" si="65"/>
        <v>D</v>
      </c>
      <c r="F80" s="12" t="s">
        <v>12</v>
      </c>
      <c r="G80" s="12" t="s">
        <v>14</v>
      </c>
      <c r="H80" s="12" t="s">
        <v>23</v>
      </c>
      <c r="I80" s="12" t="s">
        <v>16</v>
      </c>
      <c r="J80" s="13">
        <v>0.08</v>
      </c>
      <c r="K80" s="13">
        <v>0.03</v>
      </c>
      <c r="L80" s="13">
        <v>0.05</v>
      </c>
      <c r="M80" s="13">
        <v>0.08</v>
      </c>
      <c r="N80" s="12" t="s">
        <v>36</v>
      </c>
      <c r="O80" s="12"/>
      <c r="P80" s="14">
        <f t="shared" si="83"/>
        <v>0.375</v>
      </c>
      <c r="Q80" s="14">
        <f t="shared" si="84"/>
        <v>0.625</v>
      </c>
      <c r="R80" s="14">
        <f t="shared" si="85"/>
        <v>1</v>
      </c>
      <c r="S80" s="14">
        <f t="shared" si="86"/>
        <v>0.5</v>
      </c>
      <c r="T80" s="14">
        <f t="shared" si="87"/>
        <v>0.5</v>
      </c>
      <c r="U80" s="15">
        <f>IF(P80="","",P80*Config!$B$6)</f>
        <v>37.5</v>
      </c>
      <c r="V80" s="15">
        <f>IF(Q80="","",Q80*Config!$B$6)</f>
        <v>62.5</v>
      </c>
      <c r="W80" s="15">
        <f>IF(R80="","",R80*Config!$B$6)</f>
        <v>100</v>
      </c>
      <c r="X80" s="15">
        <f>IF(S80="","",S80*Config!$B$6)</f>
        <v>50</v>
      </c>
      <c r="Y80" s="15">
        <f>IF(T80="","",T80*Config!$B$6)</f>
        <v>50</v>
      </c>
      <c r="Z80" s="15">
        <f>IF(U80="","",Config!$B$4 + SUM($U$2:U80))</f>
        <v>9460.9966014377787</v>
      </c>
      <c r="AA80" s="15">
        <f>IF(V80="","",Config!$B$4 + SUM($V$2:V80))</f>
        <v>9383.9964692170579</v>
      </c>
      <c r="AB80" s="15">
        <f>IF(W80="","",Config!$B$4 + SUM($W$2:W80))</f>
        <v>8700</v>
      </c>
      <c r="AC80" s="15">
        <f>IF(X80="","",Config!$B$4 + SUM($X$2:X80))</f>
        <v>9872.4965353274183</v>
      </c>
      <c r="AD80" s="15">
        <f>IF(Y80="","",Config!$B$4 + SUM($Y$2:Y80))</f>
        <v>9422.4965353274183</v>
      </c>
      <c r="AE80" s="15">
        <f>IF(P80="","",P80*J80/100*Config!$B$11)</f>
        <v>11.999999999999998</v>
      </c>
      <c r="AF80" s="15">
        <f>IF(Q80="","",Q80*J80/100*Config!$B$11)</f>
        <v>20</v>
      </c>
      <c r="AG80" s="15">
        <f>IF(R80="","",R80*J80/100*Config!$B$11)</f>
        <v>32</v>
      </c>
      <c r="AH80" s="15">
        <f>IF(S80="","",S80*J80/100*Config!$B$11)</f>
        <v>16</v>
      </c>
      <c r="AI80" s="15">
        <f>IF(T80="","",T80*J80/100*Config!$B$11)</f>
        <v>16</v>
      </c>
      <c r="AJ80" s="15">
        <f>IF(AE80="","",Config!$B$9 + SUM($AE$2:AE80))</f>
        <v>49336</v>
      </c>
      <c r="AK80" s="15">
        <f>IF(AF80="","",Config!$B$9 + SUM($AF$2:AF80))</f>
        <v>49188</v>
      </c>
      <c r="AL80" s="15">
        <f>IF(AG80="","",Config!$B$9 + SUM($AG$2:AG80))</f>
        <v>48768</v>
      </c>
      <c r="AM80" s="15">
        <f>IF(AH80="","",Config!$B$9 + SUM($AH$2:AH80))</f>
        <v>49536</v>
      </c>
      <c r="AN80" s="15">
        <f>IF(AI80="","",Config!$B$9 + SUM($AI$2:AI80))</f>
        <v>49262</v>
      </c>
      <c r="AO80" s="16">
        <f t="shared" si="66"/>
        <v>1</v>
      </c>
      <c r="AP80" s="16">
        <f t="shared" si="67"/>
        <v>1</v>
      </c>
      <c r="AQ80" s="16">
        <f t="shared" si="68"/>
        <v>1</v>
      </c>
      <c r="AR80" s="16">
        <f t="shared" si="69"/>
        <v>1</v>
      </c>
      <c r="AS80" s="16">
        <f t="shared" si="70"/>
        <v>1</v>
      </c>
      <c r="AT80" s="17">
        <f t="shared" si="88"/>
        <v>10224.196457137634</v>
      </c>
      <c r="AU80" s="17">
        <f t="shared" si="89"/>
        <v>10225.197767918356</v>
      </c>
      <c r="AV80" s="17">
        <f t="shared" si="90"/>
        <v>9500</v>
      </c>
      <c r="AW80" s="17">
        <f t="shared" si="91"/>
        <v>10535.744561810738</v>
      </c>
      <c r="AX80" s="17">
        <f t="shared" si="92"/>
        <v>10185.744561810738</v>
      </c>
      <c r="AY80" s="17">
        <f t="shared" si="72"/>
        <v>763.19985569985511</v>
      </c>
      <c r="AZ80" s="17">
        <f t="shared" si="73"/>
        <v>841.20129870129858</v>
      </c>
      <c r="BA80" s="17">
        <f t="shared" si="74"/>
        <v>800</v>
      </c>
      <c r="BB80" s="17">
        <f t="shared" si="75"/>
        <v>663.24802648331934</v>
      </c>
      <c r="BC80" s="17">
        <f t="shared" si="76"/>
        <v>763.24802648331934</v>
      </c>
      <c r="BD80" s="17">
        <f>IF(OR(AE80="",B80=""),"",SUMIFS($AE$2:AE80,$B$2:B80,B80))</f>
        <v>11.999999999999998</v>
      </c>
      <c r="BE80" s="17">
        <f>IF(OR(AF80="",B80=""),"",SUMIFS($AF$2:AF80,$B$2:B80,B80))</f>
        <v>20</v>
      </c>
      <c r="BF80" s="17">
        <f>IF(OR(AG80="",B80=""),"",SUMIFS($AG$2:AG80,$B$2:B80,B80))</f>
        <v>32</v>
      </c>
      <c r="BG80" s="17">
        <f>IF(OR(AH80="",B80=""),"",SUMIFS($AH$2:AH80,$B$2:B80,B80))</f>
        <v>16</v>
      </c>
      <c r="BH80" s="17">
        <f>IF(OR(AI80="",B80=""),"",SUMIFS($AI$2:AI80,$B$2:B80,B80))</f>
        <v>16</v>
      </c>
      <c r="BI80" s="17">
        <f t="shared" si="93"/>
        <v>49836</v>
      </c>
      <c r="BJ80" s="17">
        <f t="shared" si="94"/>
        <v>49772</v>
      </c>
      <c r="BK80" s="17">
        <f t="shared" si="95"/>
        <v>49292</v>
      </c>
      <c r="BL80" s="17">
        <f t="shared" si="96"/>
        <v>50016</v>
      </c>
      <c r="BM80" s="17">
        <f t="shared" si="97"/>
        <v>49796</v>
      </c>
      <c r="BN80" s="17">
        <f t="shared" si="78"/>
        <v>500</v>
      </c>
      <c r="BO80" s="17">
        <f t="shared" si="79"/>
        <v>584</v>
      </c>
      <c r="BP80" s="17">
        <f t="shared" si="80"/>
        <v>524</v>
      </c>
      <c r="BQ80" s="17">
        <f t="shared" si="81"/>
        <v>480</v>
      </c>
      <c r="BR80" s="17">
        <f t="shared" si="82"/>
        <v>534</v>
      </c>
    </row>
    <row r="81" spans="1:70" x14ac:dyDescent="0.25">
      <c r="A81">
        <f t="shared" si="64"/>
        <v>80</v>
      </c>
      <c r="B81" s="9">
        <v>46132</v>
      </c>
      <c r="C81" s="32">
        <v>0.83958333333333324</v>
      </c>
      <c r="D81" s="11" t="str">
        <f t="shared" si="98"/>
        <v>Lu</v>
      </c>
      <c r="E81" s="11" t="str">
        <f t="shared" si="65"/>
        <v>D</v>
      </c>
      <c r="F81" s="12" t="s">
        <v>12</v>
      </c>
      <c r="G81" s="12" t="s">
        <v>14</v>
      </c>
      <c r="H81" s="12" t="s">
        <v>23</v>
      </c>
      <c r="I81" s="12" t="s">
        <v>16</v>
      </c>
      <c r="J81" s="13">
        <v>0.1</v>
      </c>
      <c r="K81" s="13">
        <v>0.04</v>
      </c>
      <c r="L81" s="13">
        <v>0.06</v>
      </c>
      <c r="M81" s="13">
        <v>0.1</v>
      </c>
      <c r="N81" s="12" t="s">
        <v>32</v>
      </c>
      <c r="O81" s="12"/>
      <c r="P81" s="14">
        <f t="shared" si="83"/>
        <v>0.39999999999999997</v>
      </c>
      <c r="Q81" s="14">
        <f t="shared" si="84"/>
        <v>0.6</v>
      </c>
      <c r="R81" s="14">
        <f t="shared" si="85"/>
        <v>-1</v>
      </c>
      <c r="S81" s="14">
        <f t="shared" si="86"/>
        <v>0.5</v>
      </c>
      <c r="T81" s="14">
        <f t="shared" si="87"/>
        <v>0.5</v>
      </c>
      <c r="U81" s="15">
        <f>IF(P81="","",P81*Config!$B$6)</f>
        <v>40</v>
      </c>
      <c r="V81" s="15">
        <f>IF(Q81="","",Q81*Config!$B$6)</f>
        <v>60</v>
      </c>
      <c r="W81" s="15">
        <f>IF(R81="","",R81*Config!$B$6)</f>
        <v>-100</v>
      </c>
      <c r="X81" s="15">
        <f>IF(S81="","",S81*Config!$B$6)</f>
        <v>50</v>
      </c>
      <c r="Y81" s="15">
        <f>IF(T81="","",T81*Config!$B$6)</f>
        <v>50</v>
      </c>
      <c r="Z81" s="15">
        <f>IF(U81="","",Config!$B$4 + SUM($U$2:U81))</f>
        <v>9500.9966014377787</v>
      </c>
      <c r="AA81" s="15">
        <f>IF(V81="","",Config!$B$4 + SUM($V$2:V81))</f>
        <v>9443.9964692170579</v>
      </c>
      <c r="AB81" s="15">
        <f>IF(W81="","",Config!$B$4 + SUM($W$2:W81))</f>
        <v>8600</v>
      </c>
      <c r="AC81" s="15">
        <f>IF(X81="","",Config!$B$4 + SUM($X$2:X81))</f>
        <v>9922.4965353274183</v>
      </c>
      <c r="AD81" s="15">
        <f>IF(Y81="","",Config!$B$4 + SUM($Y$2:Y81))</f>
        <v>9472.4965353274183</v>
      </c>
      <c r="AE81" s="15">
        <f>IF(P81="","",P81*J81/100*Config!$B$11)</f>
        <v>16</v>
      </c>
      <c r="AF81" s="15">
        <f>IF(Q81="","",Q81*J81/100*Config!$B$11)</f>
        <v>23.999999999999996</v>
      </c>
      <c r="AG81" s="15">
        <f>IF(R81="","",R81*J81/100*Config!$B$11)</f>
        <v>-40</v>
      </c>
      <c r="AH81" s="15">
        <f>IF(S81="","",S81*J81/100*Config!$B$11)</f>
        <v>20</v>
      </c>
      <c r="AI81" s="15">
        <f>IF(T81="","",T81*J81/100*Config!$B$11)</f>
        <v>20</v>
      </c>
      <c r="AJ81" s="15">
        <f>IF(AE81="","",Config!$B$9 + SUM($AE$2:AE81))</f>
        <v>49352</v>
      </c>
      <c r="AK81" s="15">
        <f>IF(AF81="","",Config!$B$9 + SUM($AF$2:AF81))</f>
        <v>49212</v>
      </c>
      <c r="AL81" s="15">
        <f>IF(AG81="","",Config!$B$9 + SUM($AG$2:AG81))</f>
        <v>48728</v>
      </c>
      <c r="AM81" s="15">
        <f>IF(AH81="","",Config!$B$9 + SUM($AH$2:AH81))</f>
        <v>49556</v>
      </c>
      <c r="AN81" s="15">
        <f>IF(AI81="","",Config!$B$9 + SUM($AI$2:AI81))</f>
        <v>49282</v>
      </c>
      <c r="AO81" s="16">
        <f t="shared" si="66"/>
        <v>1</v>
      </c>
      <c r="AP81" s="16">
        <f t="shared" si="67"/>
        <v>1</v>
      </c>
      <c r="AQ81" s="16">
        <f t="shared" si="68"/>
        <v>0</v>
      </c>
      <c r="AR81" s="16">
        <f t="shared" si="69"/>
        <v>1</v>
      </c>
      <c r="AS81" s="16">
        <f t="shared" si="70"/>
        <v>1</v>
      </c>
      <c r="AT81" s="17">
        <f t="shared" si="88"/>
        <v>10224.196457137634</v>
      </c>
      <c r="AU81" s="17">
        <f t="shared" si="89"/>
        <v>10225.197767918356</v>
      </c>
      <c r="AV81" s="17">
        <f t="shared" si="90"/>
        <v>9500</v>
      </c>
      <c r="AW81" s="17">
        <f t="shared" si="91"/>
        <v>10535.744561810738</v>
      </c>
      <c r="AX81" s="17">
        <f t="shared" si="92"/>
        <v>10185.744561810738</v>
      </c>
      <c r="AY81" s="17">
        <f t="shared" si="72"/>
        <v>723.19985569985511</v>
      </c>
      <c r="AZ81" s="17">
        <f t="shared" si="73"/>
        <v>781.20129870129858</v>
      </c>
      <c r="BA81" s="17">
        <f t="shared" si="74"/>
        <v>900</v>
      </c>
      <c r="BB81" s="17">
        <f t="shared" si="75"/>
        <v>613.24802648331934</v>
      </c>
      <c r="BC81" s="17">
        <f t="shared" si="76"/>
        <v>713.24802648331934</v>
      </c>
      <c r="BD81" s="17">
        <f>IF(OR(AE81="",B81=""),"",SUMIFS($AE$2:AE81,$B$2:B81,B81))</f>
        <v>28</v>
      </c>
      <c r="BE81" s="17">
        <f>IF(OR(AF81="",B81=""),"",SUMIFS($AF$2:AF81,$B$2:B81,B81))</f>
        <v>44</v>
      </c>
      <c r="BF81" s="17">
        <f>IF(OR(AG81="",B81=""),"",SUMIFS($AG$2:AG81,$B$2:B81,B81))</f>
        <v>-8</v>
      </c>
      <c r="BG81" s="17">
        <f>IF(OR(AH81="",B81=""),"",SUMIFS($AH$2:AH81,$B$2:B81,B81))</f>
        <v>36</v>
      </c>
      <c r="BH81" s="17">
        <f>IF(OR(AI81="",B81=""),"",SUMIFS($AI$2:AI81,$B$2:B81,B81))</f>
        <v>36</v>
      </c>
      <c r="BI81" s="17">
        <f t="shared" si="93"/>
        <v>49836</v>
      </c>
      <c r="BJ81" s="17">
        <f t="shared" si="94"/>
        <v>49772</v>
      </c>
      <c r="BK81" s="17">
        <f t="shared" si="95"/>
        <v>49292</v>
      </c>
      <c r="BL81" s="17">
        <f t="shared" si="96"/>
        <v>50016</v>
      </c>
      <c r="BM81" s="17">
        <f t="shared" si="97"/>
        <v>49796</v>
      </c>
      <c r="BN81" s="17">
        <f t="shared" si="78"/>
        <v>484</v>
      </c>
      <c r="BO81" s="17">
        <f t="shared" si="79"/>
        <v>560</v>
      </c>
      <c r="BP81" s="17">
        <f t="shared" si="80"/>
        <v>564</v>
      </c>
      <c r="BQ81" s="17">
        <f t="shared" si="81"/>
        <v>460</v>
      </c>
      <c r="BR81" s="17">
        <f t="shared" si="82"/>
        <v>514</v>
      </c>
    </row>
    <row r="82" spans="1:70" x14ac:dyDescent="0.25">
      <c r="A82">
        <f t="shared" si="64"/>
        <v>81</v>
      </c>
      <c r="B82" s="9">
        <v>46132</v>
      </c>
      <c r="C82" s="32">
        <v>0.77916666666666667</v>
      </c>
      <c r="D82" s="11" t="str">
        <f t="shared" si="98"/>
        <v>Lu</v>
      </c>
      <c r="E82" s="11" t="str">
        <f t="shared" si="65"/>
        <v>D</v>
      </c>
      <c r="F82" s="12" t="s">
        <v>12</v>
      </c>
      <c r="G82" s="12" t="s">
        <v>14</v>
      </c>
      <c r="H82" s="12" t="s">
        <v>23</v>
      </c>
      <c r="I82" s="12" t="s">
        <v>16</v>
      </c>
      <c r="J82" s="13">
        <v>0.13</v>
      </c>
      <c r="K82" s="13">
        <v>0.06</v>
      </c>
      <c r="L82" s="13">
        <v>0.1</v>
      </c>
      <c r="M82" s="13">
        <v>0.13</v>
      </c>
      <c r="N82" s="12" t="s">
        <v>186</v>
      </c>
      <c r="O82" s="12"/>
      <c r="P82" s="14">
        <f t="shared" si="83"/>
        <v>0.46153846153846151</v>
      </c>
      <c r="Q82" s="14">
        <f t="shared" si="84"/>
        <v>-1</v>
      </c>
      <c r="R82" s="14">
        <f t="shared" si="85"/>
        <v>-1</v>
      </c>
      <c r="S82" s="14">
        <f t="shared" si="86"/>
        <v>0.23076923076923075</v>
      </c>
      <c r="T82" s="14">
        <f t="shared" si="87"/>
        <v>-0.26923076923076927</v>
      </c>
      <c r="U82" s="15">
        <f>IF(P82="","",P82*Config!$B$6)</f>
        <v>46.153846153846153</v>
      </c>
      <c r="V82" s="15">
        <f>IF(Q82="","",Q82*Config!$B$6)</f>
        <v>-100</v>
      </c>
      <c r="W82" s="15">
        <f>IF(R82="","",R82*Config!$B$6)</f>
        <v>-100</v>
      </c>
      <c r="X82" s="15">
        <f>IF(S82="","",S82*Config!$B$6)</f>
        <v>23.076923076923077</v>
      </c>
      <c r="Y82" s="15">
        <f>IF(T82="","",T82*Config!$B$6)</f>
        <v>-26.923076923076927</v>
      </c>
      <c r="Z82" s="15">
        <f>IF(U82="","",Config!$B$4 + SUM($U$2:U82))</f>
        <v>9547.1504475916245</v>
      </c>
      <c r="AA82" s="15">
        <f>IF(V82="","",Config!$B$4 + SUM($V$2:V82))</f>
        <v>9343.9964692170579</v>
      </c>
      <c r="AB82" s="15">
        <f>IF(W82="","",Config!$B$4 + SUM($W$2:W82))</f>
        <v>8500</v>
      </c>
      <c r="AC82" s="15">
        <f>IF(X82="","",Config!$B$4 + SUM($X$2:X82))</f>
        <v>9945.5734584043403</v>
      </c>
      <c r="AD82" s="15">
        <f>IF(Y82="","",Config!$B$4 + SUM($Y$2:Y82))</f>
        <v>9445.5734584043403</v>
      </c>
      <c r="AE82" s="15">
        <f>IF(P82="","",P82*J82/100*Config!$B$11)</f>
        <v>23.999999999999996</v>
      </c>
      <c r="AF82" s="15">
        <f>IF(Q82="","",Q82*J82/100*Config!$B$11)</f>
        <v>-52</v>
      </c>
      <c r="AG82" s="15">
        <f>IF(R82="","",R82*J82/100*Config!$B$11)</f>
        <v>-52</v>
      </c>
      <c r="AH82" s="15">
        <f>IF(S82="","",S82*J82/100*Config!$B$11)</f>
        <v>11.999999999999998</v>
      </c>
      <c r="AI82" s="15">
        <f>IF(T82="","",T82*J82/100*Config!$B$11)</f>
        <v>-14.000000000000002</v>
      </c>
      <c r="AJ82" s="15">
        <f>IF(AE82="","",Config!$B$9 + SUM($AE$2:AE82))</f>
        <v>49376</v>
      </c>
      <c r="AK82" s="15">
        <f>IF(AF82="","",Config!$B$9 + SUM($AF$2:AF82))</f>
        <v>49160</v>
      </c>
      <c r="AL82" s="15">
        <f>IF(AG82="","",Config!$B$9 + SUM($AG$2:AG82))</f>
        <v>48676</v>
      </c>
      <c r="AM82" s="15">
        <f>IF(AH82="","",Config!$B$9 + SUM($AH$2:AH82))</f>
        <v>49568</v>
      </c>
      <c r="AN82" s="15">
        <f>IF(AI82="","",Config!$B$9 + SUM($AI$2:AI82))</f>
        <v>49268</v>
      </c>
      <c r="AO82" s="16">
        <f t="shared" si="66"/>
        <v>1</v>
      </c>
      <c r="AP82" s="16">
        <f t="shared" si="67"/>
        <v>0</v>
      </c>
      <c r="AQ82" s="16">
        <f t="shared" si="68"/>
        <v>0</v>
      </c>
      <c r="AR82" s="16">
        <f t="shared" si="69"/>
        <v>1</v>
      </c>
      <c r="AS82" s="16">
        <f t="shared" si="70"/>
        <v>0</v>
      </c>
      <c r="AT82" s="17">
        <f t="shared" si="88"/>
        <v>10224.196457137634</v>
      </c>
      <c r="AU82" s="17">
        <f t="shared" si="89"/>
        <v>10225.197767918356</v>
      </c>
      <c r="AV82" s="17">
        <f t="shared" si="90"/>
        <v>9500</v>
      </c>
      <c r="AW82" s="17">
        <f t="shared" si="91"/>
        <v>10535.744561810738</v>
      </c>
      <c r="AX82" s="17">
        <f t="shared" si="92"/>
        <v>10185.744561810738</v>
      </c>
      <c r="AY82" s="17">
        <f t="shared" si="72"/>
        <v>677.04600954600937</v>
      </c>
      <c r="AZ82" s="17">
        <f t="shared" si="73"/>
        <v>881.20129870129858</v>
      </c>
      <c r="BA82" s="17">
        <f t="shared" si="74"/>
        <v>1000</v>
      </c>
      <c r="BB82" s="17">
        <f t="shared" si="75"/>
        <v>590.17110340639738</v>
      </c>
      <c r="BC82" s="17">
        <f t="shared" si="76"/>
        <v>740.17110340639738</v>
      </c>
      <c r="BD82" s="17">
        <f>IF(OR(AE82="",B82=""),"",SUMIFS($AE$2:AE82,$B$2:B82,B82))</f>
        <v>52</v>
      </c>
      <c r="BE82" s="17">
        <f>IF(OR(AF82="",B82=""),"",SUMIFS($AF$2:AF82,$B$2:B82,B82))</f>
        <v>-8</v>
      </c>
      <c r="BF82" s="17">
        <f>IF(OR(AG82="",B82=""),"",SUMIFS($AG$2:AG82,$B$2:B82,B82))</f>
        <v>-60</v>
      </c>
      <c r="BG82" s="17">
        <f>IF(OR(AH82="",B82=""),"",SUMIFS($AH$2:AH82,$B$2:B82,B82))</f>
        <v>48</v>
      </c>
      <c r="BH82" s="17">
        <f>IF(OR(AI82="",B82=""),"",SUMIFS($AI$2:AI82,$B$2:B82,B82))</f>
        <v>22</v>
      </c>
      <c r="BI82" s="17">
        <f t="shared" si="93"/>
        <v>49836</v>
      </c>
      <c r="BJ82" s="17">
        <f t="shared" si="94"/>
        <v>49772</v>
      </c>
      <c r="BK82" s="17">
        <f t="shared" si="95"/>
        <v>49292</v>
      </c>
      <c r="BL82" s="17">
        <f t="shared" si="96"/>
        <v>50016</v>
      </c>
      <c r="BM82" s="17">
        <f t="shared" si="97"/>
        <v>49796</v>
      </c>
      <c r="BN82" s="17">
        <f t="shared" si="78"/>
        <v>460</v>
      </c>
      <c r="BO82" s="17">
        <f t="shared" si="79"/>
        <v>612</v>
      </c>
      <c r="BP82" s="17">
        <f t="shared" si="80"/>
        <v>616</v>
      </c>
      <c r="BQ82" s="17">
        <f t="shared" si="81"/>
        <v>448</v>
      </c>
      <c r="BR82" s="17">
        <f t="shared" si="82"/>
        <v>528</v>
      </c>
    </row>
    <row r="83" spans="1:70" x14ac:dyDescent="0.25">
      <c r="A83">
        <f t="shared" si="64"/>
        <v>82</v>
      </c>
      <c r="B83" s="9">
        <v>46132</v>
      </c>
      <c r="C83" s="32">
        <v>0.72916666666666663</v>
      </c>
      <c r="D83" s="11" t="str">
        <f t="shared" si="98"/>
        <v>Lu</v>
      </c>
      <c r="E83" s="11" t="str">
        <f t="shared" si="65"/>
        <v>D</v>
      </c>
      <c r="F83" s="12" t="s">
        <v>12</v>
      </c>
      <c r="G83" s="12" t="s">
        <v>14</v>
      </c>
      <c r="H83" s="12" t="s">
        <v>23</v>
      </c>
      <c r="I83" s="12" t="s">
        <v>24</v>
      </c>
      <c r="J83" s="13">
        <v>0.11</v>
      </c>
      <c r="K83" s="13">
        <v>0.05</v>
      </c>
      <c r="L83" s="13">
        <v>0.08</v>
      </c>
      <c r="M83" s="13">
        <v>0.11</v>
      </c>
      <c r="N83" s="12" t="s">
        <v>36</v>
      </c>
      <c r="O83" s="12"/>
      <c r="P83" s="14">
        <f t="shared" si="83"/>
        <v>0.45454545454545459</v>
      </c>
      <c r="Q83" s="14">
        <f t="shared" si="84"/>
        <v>0.72727272727272729</v>
      </c>
      <c r="R83" s="14">
        <f t="shared" si="85"/>
        <v>1</v>
      </c>
      <c r="S83" s="14">
        <f t="shared" si="86"/>
        <v>0.59090909090909094</v>
      </c>
      <c r="T83" s="14">
        <f t="shared" si="87"/>
        <v>0.59090909090909094</v>
      </c>
      <c r="U83" s="15">
        <f>IF(P83="","",P83*Config!$B$6)</f>
        <v>45.45454545454546</v>
      </c>
      <c r="V83" s="15">
        <f>IF(Q83="","",Q83*Config!$B$6)</f>
        <v>72.727272727272734</v>
      </c>
      <c r="W83" s="15">
        <f>IF(R83="","",R83*Config!$B$6)</f>
        <v>100</v>
      </c>
      <c r="X83" s="15">
        <f>IF(S83="","",S83*Config!$B$6)</f>
        <v>59.090909090909093</v>
      </c>
      <c r="Y83" s="15">
        <f>IF(T83="","",T83*Config!$B$6)</f>
        <v>59.090909090909093</v>
      </c>
      <c r="Z83" s="15">
        <f>IF(U83="","",Config!$B$4 + SUM($U$2:U83))</f>
        <v>9592.6049930461704</v>
      </c>
      <c r="AA83" s="15">
        <f>IF(V83="","",Config!$B$4 + SUM($V$2:V83))</f>
        <v>9416.72374194433</v>
      </c>
      <c r="AB83" s="15">
        <f>IF(W83="","",Config!$B$4 + SUM($W$2:W83))</f>
        <v>8600</v>
      </c>
      <c r="AC83" s="15">
        <f>IF(X83="","",Config!$B$4 + SUM($X$2:X83))</f>
        <v>10004.66436749525</v>
      </c>
      <c r="AD83" s="15">
        <f>IF(Y83="","",Config!$B$4 + SUM($Y$2:Y83))</f>
        <v>9504.6643674952502</v>
      </c>
      <c r="AE83" s="15">
        <f>IF(P83="","",P83*J83/100*Config!$B$11)</f>
        <v>20</v>
      </c>
      <c r="AF83" s="15">
        <f>IF(Q83="","",Q83*J83/100*Config!$B$11)</f>
        <v>32</v>
      </c>
      <c r="AG83" s="15">
        <f>IF(R83="","",R83*J83/100*Config!$B$11)</f>
        <v>44</v>
      </c>
      <c r="AH83" s="15">
        <f>IF(S83="","",S83*J83/100*Config!$B$11)</f>
        <v>26</v>
      </c>
      <c r="AI83" s="15">
        <f>IF(T83="","",T83*J83/100*Config!$B$11)</f>
        <v>26</v>
      </c>
      <c r="AJ83" s="15">
        <f>IF(AE83="","",Config!$B$9 + SUM($AE$2:AE83))</f>
        <v>49396</v>
      </c>
      <c r="AK83" s="15">
        <f>IF(AF83="","",Config!$B$9 + SUM($AF$2:AF83))</f>
        <v>49192</v>
      </c>
      <c r="AL83" s="15">
        <f>IF(AG83="","",Config!$B$9 + SUM($AG$2:AG83))</f>
        <v>48720</v>
      </c>
      <c r="AM83" s="15">
        <f>IF(AH83="","",Config!$B$9 + SUM($AH$2:AH83))</f>
        <v>49594</v>
      </c>
      <c r="AN83" s="15">
        <f>IF(AI83="","",Config!$B$9 + SUM($AI$2:AI83))</f>
        <v>49294</v>
      </c>
      <c r="AO83" s="16">
        <f t="shared" si="66"/>
        <v>1</v>
      </c>
      <c r="AP83" s="16">
        <f t="shared" si="67"/>
        <v>1</v>
      </c>
      <c r="AQ83" s="16">
        <f t="shared" si="68"/>
        <v>1</v>
      </c>
      <c r="AR83" s="16">
        <f t="shared" si="69"/>
        <v>1</v>
      </c>
      <c r="AS83" s="16">
        <f t="shared" si="70"/>
        <v>1</v>
      </c>
      <c r="AT83" s="17">
        <f t="shared" si="88"/>
        <v>10224.196457137634</v>
      </c>
      <c r="AU83" s="17">
        <f t="shared" si="89"/>
        <v>10225.197767918356</v>
      </c>
      <c r="AV83" s="17">
        <f t="shared" si="90"/>
        <v>9500</v>
      </c>
      <c r="AW83" s="17">
        <f t="shared" si="91"/>
        <v>10535.744561810738</v>
      </c>
      <c r="AX83" s="17">
        <f t="shared" si="92"/>
        <v>10185.744561810738</v>
      </c>
      <c r="AY83" s="17">
        <f t="shared" si="72"/>
        <v>631.59146409146342</v>
      </c>
      <c r="AZ83" s="17">
        <f t="shared" si="73"/>
        <v>808.47402597402652</v>
      </c>
      <c r="BA83" s="17">
        <f t="shared" si="74"/>
        <v>900</v>
      </c>
      <c r="BB83" s="17">
        <f t="shared" si="75"/>
        <v>531.08019431548746</v>
      </c>
      <c r="BC83" s="17">
        <f t="shared" si="76"/>
        <v>681.08019431548746</v>
      </c>
      <c r="BD83" s="17">
        <f>IF(OR(AE83="",B83=""),"",SUMIFS($AE$2:AE83,$B$2:B83,B83))</f>
        <v>72</v>
      </c>
      <c r="BE83" s="17">
        <f>IF(OR(AF83="",B83=""),"",SUMIFS($AF$2:AF83,$B$2:B83,B83))</f>
        <v>24</v>
      </c>
      <c r="BF83" s="17">
        <f>IF(OR(AG83="",B83=""),"",SUMIFS($AG$2:AG83,$B$2:B83,B83))</f>
        <v>-16</v>
      </c>
      <c r="BG83" s="17">
        <f>IF(OR(AH83="",B83=""),"",SUMIFS($AH$2:AH83,$B$2:B83,B83))</f>
        <v>74</v>
      </c>
      <c r="BH83" s="17">
        <f>IF(OR(AI83="",B83=""),"",SUMIFS($AI$2:AI83,$B$2:B83,B83))</f>
        <v>48</v>
      </c>
      <c r="BI83" s="17">
        <f t="shared" si="93"/>
        <v>49836</v>
      </c>
      <c r="BJ83" s="17">
        <f t="shared" si="94"/>
        <v>49772</v>
      </c>
      <c r="BK83" s="17">
        <f t="shared" si="95"/>
        <v>49292</v>
      </c>
      <c r="BL83" s="17">
        <f t="shared" si="96"/>
        <v>50016</v>
      </c>
      <c r="BM83" s="17">
        <f t="shared" si="97"/>
        <v>49796</v>
      </c>
      <c r="BN83" s="17">
        <f t="shared" si="78"/>
        <v>440</v>
      </c>
      <c r="BO83" s="17">
        <f t="shared" si="79"/>
        <v>580</v>
      </c>
      <c r="BP83" s="17">
        <f t="shared" si="80"/>
        <v>572</v>
      </c>
      <c r="BQ83" s="17">
        <f t="shared" si="81"/>
        <v>422</v>
      </c>
      <c r="BR83" s="17">
        <f t="shared" si="82"/>
        <v>502</v>
      </c>
    </row>
    <row r="84" spans="1:70" x14ac:dyDescent="0.25">
      <c r="A84">
        <f t="shared" si="64"/>
        <v>83</v>
      </c>
      <c r="B84" s="9">
        <v>46132</v>
      </c>
      <c r="C84" s="32">
        <v>0.68958333333333333</v>
      </c>
      <c r="D84" s="11" t="str">
        <f t="shared" si="98"/>
        <v>Lu</v>
      </c>
      <c r="E84" s="11" t="str">
        <f t="shared" si="65"/>
        <v>D</v>
      </c>
      <c r="F84" s="12" t="s">
        <v>12</v>
      </c>
      <c r="G84" s="12" t="s">
        <v>14</v>
      </c>
      <c r="H84" s="12" t="s">
        <v>23</v>
      </c>
      <c r="I84" s="12" t="s">
        <v>16</v>
      </c>
      <c r="J84" s="13">
        <v>0.24</v>
      </c>
      <c r="K84" s="13">
        <v>0.12</v>
      </c>
      <c r="L84" s="13">
        <v>0.21</v>
      </c>
      <c r="M84" s="13">
        <v>0.24</v>
      </c>
      <c r="N84" s="12" t="s">
        <v>17</v>
      </c>
      <c r="O84" s="12"/>
      <c r="P84" s="14">
        <f t="shared" si="83"/>
        <v>-1</v>
      </c>
      <c r="Q84" s="14">
        <f t="shared" si="84"/>
        <v>-1</v>
      </c>
      <c r="R84" s="14">
        <f t="shared" si="85"/>
        <v>-1</v>
      </c>
      <c r="S84" s="14">
        <f t="shared" si="86"/>
        <v>-1</v>
      </c>
      <c r="T84" s="14">
        <f t="shared" si="87"/>
        <v>-1</v>
      </c>
      <c r="U84" s="15">
        <f>IF(P84="","",P84*Config!$B$6)</f>
        <v>-100</v>
      </c>
      <c r="V84" s="15">
        <f>IF(Q84="","",Q84*Config!$B$6)</f>
        <v>-100</v>
      </c>
      <c r="W84" s="15">
        <f>IF(R84="","",R84*Config!$B$6)</f>
        <v>-100</v>
      </c>
      <c r="X84" s="15">
        <f>IF(S84="","",S84*Config!$B$6)</f>
        <v>-100</v>
      </c>
      <c r="Y84" s="15">
        <f>IF(T84="","",T84*Config!$B$6)</f>
        <v>-100</v>
      </c>
      <c r="Z84" s="15">
        <f>IF(U84="","",Config!$B$4 + SUM($U$2:U84))</f>
        <v>9492.6049930461704</v>
      </c>
      <c r="AA84" s="15">
        <f>IF(V84="","",Config!$B$4 + SUM($V$2:V84))</f>
        <v>9316.72374194433</v>
      </c>
      <c r="AB84" s="15">
        <f>IF(W84="","",Config!$B$4 + SUM($W$2:W84))</f>
        <v>8500</v>
      </c>
      <c r="AC84" s="15">
        <f>IF(X84="","",Config!$B$4 + SUM($X$2:X84))</f>
        <v>9904.6643674952502</v>
      </c>
      <c r="AD84" s="15">
        <f>IF(Y84="","",Config!$B$4 + SUM($Y$2:Y84))</f>
        <v>9404.6643674952502</v>
      </c>
      <c r="AE84" s="15">
        <f>IF(P84="","",P84*J84/100*Config!$B$11)</f>
        <v>-95.999999999999986</v>
      </c>
      <c r="AF84" s="15">
        <f>IF(Q84="","",Q84*J84/100*Config!$B$11)</f>
        <v>-95.999999999999986</v>
      </c>
      <c r="AG84" s="15">
        <f>IF(R84="","",R84*J84/100*Config!$B$11)</f>
        <v>-95.999999999999986</v>
      </c>
      <c r="AH84" s="15">
        <f>IF(S84="","",S84*J84/100*Config!$B$11)</f>
        <v>-95.999999999999986</v>
      </c>
      <c r="AI84" s="15">
        <f>IF(T84="","",T84*J84/100*Config!$B$11)</f>
        <v>-95.999999999999986</v>
      </c>
      <c r="AJ84" s="15">
        <f>IF(AE84="","",Config!$B$9 + SUM($AE$2:AE84))</f>
        <v>49300</v>
      </c>
      <c r="AK84" s="15">
        <f>IF(AF84="","",Config!$B$9 + SUM($AF$2:AF84))</f>
        <v>49096</v>
      </c>
      <c r="AL84" s="15">
        <f>IF(AG84="","",Config!$B$9 + SUM($AG$2:AG84))</f>
        <v>48624</v>
      </c>
      <c r="AM84" s="15">
        <f>IF(AH84="","",Config!$B$9 + SUM($AH$2:AH84))</f>
        <v>49498</v>
      </c>
      <c r="AN84" s="15">
        <f>IF(AI84="","",Config!$B$9 + SUM($AI$2:AI84))</f>
        <v>49198</v>
      </c>
      <c r="AO84" s="16">
        <f t="shared" si="66"/>
        <v>0</v>
      </c>
      <c r="AP84" s="16">
        <f t="shared" si="67"/>
        <v>0</v>
      </c>
      <c r="AQ84" s="16">
        <f t="shared" si="68"/>
        <v>0</v>
      </c>
      <c r="AR84" s="16">
        <f t="shared" si="69"/>
        <v>0</v>
      </c>
      <c r="AS84" s="16">
        <f t="shared" si="70"/>
        <v>0</v>
      </c>
      <c r="AT84" s="17">
        <f t="shared" si="88"/>
        <v>10224.196457137634</v>
      </c>
      <c r="AU84" s="17">
        <f t="shared" si="89"/>
        <v>10225.197767918356</v>
      </c>
      <c r="AV84" s="17">
        <f t="shared" si="90"/>
        <v>9500</v>
      </c>
      <c r="AW84" s="17">
        <f t="shared" si="91"/>
        <v>10535.744561810738</v>
      </c>
      <c r="AX84" s="17">
        <f t="shared" si="92"/>
        <v>10185.744561810738</v>
      </c>
      <c r="AY84" s="17">
        <f t="shared" si="72"/>
        <v>731.59146409146342</v>
      </c>
      <c r="AZ84" s="17">
        <f t="shared" si="73"/>
        <v>908.47402597402652</v>
      </c>
      <c r="BA84" s="17">
        <f t="shared" si="74"/>
        <v>1000</v>
      </c>
      <c r="BB84" s="17">
        <f t="shared" si="75"/>
        <v>631.08019431548746</v>
      </c>
      <c r="BC84" s="17">
        <f t="shared" si="76"/>
        <v>781.08019431548746</v>
      </c>
      <c r="BD84" s="17">
        <f>IF(OR(AE84="",B84=""),"",SUMIFS($AE$2:AE84,$B$2:B84,B84))</f>
        <v>-23.999999999999986</v>
      </c>
      <c r="BE84" s="17">
        <f>IF(OR(AF84="",B84=""),"",SUMIFS($AF$2:AF84,$B$2:B84,B84))</f>
        <v>-71.999999999999986</v>
      </c>
      <c r="BF84" s="17">
        <f>IF(OR(AG84="",B84=""),"",SUMIFS($AG$2:AG84,$B$2:B84,B84))</f>
        <v>-111.99999999999999</v>
      </c>
      <c r="BG84" s="17">
        <f>IF(OR(AH84="",B84=""),"",SUMIFS($AH$2:AH84,$B$2:B84,B84))</f>
        <v>-21.999999999999986</v>
      </c>
      <c r="BH84" s="17">
        <f>IF(OR(AI84="",B84=""),"",SUMIFS($AI$2:AI84,$B$2:B84,B84))</f>
        <v>-47.999999999999986</v>
      </c>
      <c r="BI84" s="17">
        <f t="shared" si="93"/>
        <v>49836</v>
      </c>
      <c r="BJ84" s="17">
        <f t="shared" si="94"/>
        <v>49772</v>
      </c>
      <c r="BK84" s="17">
        <f t="shared" si="95"/>
        <v>49292</v>
      </c>
      <c r="BL84" s="17">
        <f t="shared" si="96"/>
        <v>50016</v>
      </c>
      <c r="BM84" s="17">
        <f t="shared" si="97"/>
        <v>49796</v>
      </c>
      <c r="BN84" s="17">
        <f t="shared" si="78"/>
        <v>536</v>
      </c>
      <c r="BO84" s="17">
        <f t="shared" si="79"/>
        <v>676</v>
      </c>
      <c r="BP84" s="17">
        <f t="shared" si="80"/>
        <v>668</v>
      </c>
      <c r="BQ84" s="17">
        <f t="shared" si="81"/>
        <v>518</v>
      </c>
      <c r="BR84" s="17">
        <f t="shared" si="82"/>
        <v>598</v>
      </c>
    </row>
    <row r="85" spans="1:70" x14ac:dyDescent="0.25">
      <c r="A85">
        <f t="shared" si="64"/>
        <v>84</v>
      </c>
      <c r="B85" s="9">
        <v>46162</v>
      </c>
      <c r="C85" s="32">
        <v>0.72083333333333333</v>
      </c>
      <c r="D85" s="11" t="str">
        <f t="shared" si="98"/>
        <v>Mi</v>
      </c>
      <c r="E85" s="11" t="str">
        <f t="shared" si="65"/>
        <v>A2</v>
      </c>
      <c r="F85" s="12" t="s">
        <v>12</v>
      </c>
      <c r="G85" s="12" t="s">
        <v>14</v>
      </c>
      <c r="H85" s="12" t="s">
        <v>23</v>
      </c>
      <c r="I85" s="12" t="s">
        <v>16</v>
      </c>
      <c r="J85" s="13">
        <v>0.54</v>
      </c>
      <c r="K85" s="13">
        <v>0.3</v>
      </c>
      <c r="L85" s="13">
        <v>0.5</v>
      </c>
      <c r="M85" s="13">
        <v>0.54</v>
      </c>
      <c r="N85" s="12" t="s">
        <v>186</v>
      </c>
      <c r="O85" s="12"/>
      <c r="P85" s="14">
        <f t="shared" si="83"/>
        <v>0.55555555555555547</v>
      </c>
      <c r="Q85" s="14">
        <f t="shared" si="84"/>
        <v>-1</v>
      </c>
      <c r="R85" s="14">
        <f t="shared" si="85"/>
        <v>-1</v>
      </c>
      <c r="S85" s="14">
        <f t="shared" si="86"/>
        <v>0.27777777777777773</v>
      </c>
      <c r="T85" s="14">
        <f t="shared" si="87"/>
        <v>-0.22222222222222227</v>
      </c>
      <c r="U85" s="15">
        <f>IF(P85="","",P85*Config!$B$6)</f>
        <v>55.55555555555555</v>
      </c>
      <c r="V85" s="15">
        <f>IF(Q85="","",Q85*Config!$B$6)</f>
        <v>-100</v>
      </c>
      <c r="W85" s="15">
        <f>IF(R85="","",R85*Config!$B$6)</f>
        <v>-100</v>
      </c>
      <c r="X85" s="15">
        <f>IF(S85="","",S85*Config!$B$6)</f>
        <v>27.777777777777775</v>
      </c>
      <c r="Y85" s="15">
        <f>IF(T85="","",T85*Config!$B$6)</f>
        <v>-22.222222222222225</v>
      </c>
      <c r="Z85" s="15">
        <f>IF(U85="","",Config!$B$4 + SUM($U$2:U85))</f>
        <v>9548.1605486017252</v>
      </c>
      <c r="AA85" s="15">
        <f>IF(V85="","",Config!$B$4 + SUM($V$2:V85))</f>
        <v>9216.72374194433</v>
      </c>
      <c r="AB85" s="15">
        <f>IF(W85="","",Config!$B$4 + SUM($W$2:W85))</f>
        <v>8400</v>
      </c>
      <c r="AC85" s="15">
        <f>IF(X85="","",Config!$B$4 + SUM($X$2:X85))</f>
        <v>9932.4421452730276</v>
      </c>
      <c r="AD85" s="15">
        <f>IF(Y85="","",Config!$B$4 + SUM($Y$2:Y85))</f>
        <v>9382.4421452730276</v>
      </c>
      <c r="AE85" s="15">
        <f>IF(P85="","",P85*J85/100*Config!$B$11)</f>
        <v>120</v>
      </c>
      <c r="AF85" s="15">
        <f>IF(Q85="","",Q85*J85/100*Config!$B$11)</f>
        <v>-216</v>
      </c>
      <c r="AG85" s="15">
        <f>IF(R85="","",R85*J85/100*Config!$B$11)</f>
        <v>-216</v>
      </c>
      <c r="AH85" s="15">
        <f>IF(S85="","",S85*J85/100*Config!$B$11)</f>
        <v>60</v>
      </c>
      <c r="AI85" s="15">
        <f>IF(T85="","",T85*J85/100*Config!$B$11)</f>
        <v>-48.000000000000014</v>
      </c>
      <c r="AJ85" s="15">
        <f>IF(AE85="","",Config!$B$9 + SUM($AE$2:AE85))</f>
        <v>49420</v>
      </c>
      <c r="AK85" s="15">
        <f>IF(AF85="","",Config!$B$9 + SUM($AF$2:AF85))</f>
        <v>48880</v>
      </c>
      <c r="AL85" s="15">
        <f>IF(AG85="","",Config!$B$9 + SUM($AG$2:AG85))</f>
        <v>48408</v>
      </c>
      <c r="AM85" s="15">
        <f>IF(AH85="","",Config!$B$9 + SUM($AH$2:AH85))</f>
        <v>49558</v>
      </c>
      <c r="AN85" s="15">
        <f>IF(AI85="","",Config!$B$9 + SUM($AI$2:AI85))</f>
        <v>49150</v>
      </c>
      <c r="AO85" s="16">
        <f t="shared" si="66"/>
        <v>1</v>
      </c>
      <c r="AP85" s="16">
        <f t="shared" si="67"/>
        <v>0</v>
      </c>
      <c r="AQ85" s="16">
        <f t="shared" si="68"/>
        <v>0</v>
      </c>
      <c r="AR85" s="16">
        <f t="shared" si="69"/>
        <v>1</v>
      </c>
      <c r="AS85" s="16">
        <f t="shared" si="70"/>
        <v>0</v>
      </c>
      <c r="AT85" s="17">
        <f t="shared" si="88"/>
        <v>10224.196457137634</v>
      </c>
      <c r="AU85" s="17">
        <f t="shared" si="89"/>
        <v>10225.197767918356</v>
      </c>
      <c r="AV85" s="17">
        <f t="shared" si="90"/>
        <v>9500</v>
      </c>
      <c r="AW85" s="17">
        <f t="shared" si="91"/>
        <v>10535.744561810738</v>
      </c>
      <c r="AX85" s="17">
        <f t="shared" si="92"/>
        <v>10185.744561810738</v>
      </c>
      <c r="AY85" s="17">
        <f t="shared" si="72"/>
        <v>676.03590853590867</v>
      </c>
      <c r="AZ85" s="17">
        <f t="shared" si="73"/>
        <v>1008.4740259740265</v>
      </c>
      <c r="BA85" s="17">
        <f t="shared" si="74"/>
        <v>1100</v>
      </c>
      <c r="BB85" s="17">
        <f t="shared" si="75"/>
        <v>603.30241653771009</v>
      </c>
      <c r="BC85" s="17">
        <f t="shared" si="76"/>
        <v>803.30241653771009</v>
      </c>
      <c r="BD85" s="17">
        <f>IF(OR(AE85="",B85=""),"",SUMIFS($AE$2:AE85,$B$2:B85,B85))</f>
        <v>120</v>
      </c>
      <c r="BE85" s="17">
        <f>IF(OR(AF85="",B85=""),"",SUMIFS($AF$2:AF85,$B$2:B85,B85))</f>
        <v>-216</v>
      </c>
      <c r="BF85" s="17">
        <f>IF(OR(AG85="",B85=""),"",SUMIFS($AG$2:AG85,$B$2:B85,B85))</f>
        <v>-216</v>
      </c>
      <c r="BG85" s="17">
        <f>IF(OR(AH85="",B85=""),"",SUMIFS($AH$2:AH85,$B$2:B85,B85))</f>
        <v>60</v>
      </c>
      <c r="BH85" s="17">
        <f>IF(OR(AI85="",B85=""),"",SUMIFS($AI$2:AI85,$B$2:B85,B85))</f>
        <v>-48.000000000000014</v>
      </c>
      <c r="BI85" s="17">
        <f t="shared" si="93"/>
        <v>49836</v>
      </c>
      <c r="BJ85" s="17">
        <f t="shared" si="94"/>
        <v>49772</v>
      </c>
      <c r="BK85" s="17">
        <f t="shared" si="95"/>
        <v>49292</v>
      </c>
      <c r="BL85" s="17">
        <f t="shared" si="96"/>
        <v>50016</v>
      </c>
      <c r="BM85" s="17">
        <f t="shared" si="97"/>
        <v>49796</v>
      </c>
      <c r="BN85" s="17">
        <f t="shared" si="78"/>
        <v>416</v>
      </c>
      <c r="BO85" s="17">
        <f t="shared" si="79"/>
        <v>892</v>
      </c>
      <c r="BP85" s="17">
        <f t="shared" si="80"/>
        <v>884</v>
      </c>
      <c r="BQ85" s="17">
        <f t="shared" si="81"/>
        <v>458</v>
      </c>
      <c r="BR85" s="17">
        <f t="shared" si="82"/>
        <v>646</v>
      </c>
    </row>
    <row r="86" spans="1:70" x14ac:dyDescent="0.25">
      <c r="A86">
        <f t="shared" si="64"/>
        <v>85</v>
      </c>
      <c r="B86" s="9">
        <v>46129</v>
      </c>
      <c r="C86" s="32">
        <v>0.87708333333333333</v>
      </c>
      <c r="D86" s="11" t="str">
        <f t="shared" si="98"/>
        <v>Vi</v>
      </c>
      <c r="E86" s="11" t="str">
        <f t="shared" si="65"/>
        <v>D</v>
      </c>
      <c r="F86" s="12" t="s">
        <v>12</v>
      </c>
      <c r="G86" s="12" t="s">
        <v>14</v>
      </c>
      <c r="H86" s="12" t="s">
        <v>23</v>
      </c>
      <c r="I86" s="12" t="s">
        <v>24</v>
      </c>
      <c r="J86" s="13">
        <v>0.12</v>
      </c>
      <c r="K86" s="13">
        <v>0.05</v>
      </c>
      <c r="L86" s="13">
        <v>0.09</v>
      </c>
      <c r="M86" s="13">
        <v>0.12</v>
      </c>
      <c r="N86" s="12" t="s">
        <v>36</v>
      </c>
      <c r="O86" s="12"/>
      <c r="P86" s="14">
        <f t="shared" si="83"/>
        <v>0.41666666666666669</v>
      </c>
      <c r="Q86" s="14">
        <f t="shared" si="84"/>
        <v>0.75</v>
      </c>
      <c r="R86" s="14">
        <f t="shared" si="85"/>
        <v>1</v>
      </c>
      <c r="S86" s="14">
        <f t="shared" si="86"/>
        <v>0.58333333333333337</v>
      </c>
      <c r="T86" s="14">
        <f t="shared" si="87"/>
        <v>0.58333333333333337</v>
      </c>
      <c r="U86" s="15">
        <f>IF(P86="","",P86*Config!$B$6)</f>
        <v>41.666666666666671</v>
      </c>
      <c r="V86" s="15">
        <f>IF(Q86="","",Q86*Config!$B$6)</f>
        <v>75</v>
      </c>
      <c r="W86" s="15">
        <f>IF(R86="","",R86*Config!$B$6)</f>
        <v>100</v>
      </c>
      <c r="X86" s="15">
        <f>IF(S86="","",S86*Config!$B$6)</f>
        <v>58.333333333333336</v>
      </c>
      <c r="Y86" s="15">
        <f>IF(T86="","",T86*Config!$B$6)</f>
        <v>58.333333333333336</v>
      </c>
      <c r="Z86" s="15">
        <f>IF(U86="","",Config!$B$4 + SUM($U$2:U86))</f>
        <v>9589.8272152683912</v>
      </c>
      <c r="AA86" s="15">
        <f>IF(V86="","",Config!$B$4 + SUM($V$2:V86))</f>
        <v>9291.72374194433</v>
      </c>
      <c r="AB86" s="15">
        <f>IF(W86="","",Config!$B$4 + SUM($W$2:W86))</f>
        <v>8500</v>
      </c>
      <c r="AC86" s="15">
        <f>IF(X86="","",Config!$B$4 + SUM($X$2:X86))</f>
        <v>9990.7754786063615</v>
      </c>
      <c r="AD86" s="15">
        <f>IF(Y86="","",Config!$B$4 + SUM($Y$2:Y86))</f>
        <v>9440.7754786063615</v>
      </c>
      <c r="AE86" s="15">
        <f>IF(P86="","",P86*J86/100*Config!$B$11)</f>
        <v>20</v>
      </c>
      <c r="AF86" s="15">
        <f>IF(Q86="","",Q86*J86/100*Config!$B$11)</f>
        <v>36</v>
      </c>
      <c r="AG86" s="15">
        <f>IF(R86="","",R86*J86/100*Config!$B$11)</f>
        <v>47.999999999999993</v>
      </c>
      <c r="AH86" s="15">
        <f>IF(S86="","",S86*J86/100*Config!$B$11)</f>
        <v>28.000000000000004</v>
      </c>
      <c r="AI86" s="15">
        <f>IF(T86="","",T86*J86/100*Config!$B$11)</f>
        <v>28.000000000000004</v>
      </c>
      <c r="AJ86" s="15">
        <f>IF(AE86="","",Config!$B$9 + SUM($AE$2:AE86))</f>
        <v>49440</v>
      </c>
      <c r="AK86" s="15">
        <f>IF(AF86="","",Config!$B$9 + SUM($AF$2:AF86))</f>
        <v>48916</v>
      </c>
      <c r="AL86" s="15">
        <f>IF(AG86="","",Config!$B$9 + SUM($AG$2:AG86))</f>
        <v>48456</v>
      </c>
      <c r="AM86" s="15">
        <f>IF(AH86="","",Config!$B$9 + SUM($AH$2:AH86))</f>
        <v>49586</v>
      </c>
      <c r="AN86" s="15">
        <f>IF(AI86="","",Config!$B$9 + SUM($AI$2:AI86))</f>
        <v>49178</v>
      </c>
      <c r="AO86" s="16">
        <f t="shared" si="66"/>
        <v>1</v>
      </c>
      <c r="AP86" s="16">
        <f t="shared" si="67"/>
        <v>1</v>
      </c>
      <c r="AQ86" s="16">
        <f t="shared" si="68"/>
        <v>1</v>
      </c>
      <c r="AR86" s="16">
        <f t="shared" si="69"/>
        <v>1</v>
      </c>
      <c r="AS86" s="16">
        <f t="shared" si="70"/>
        <v>1</v>
      </c>
      <c r="AT86" s="17">
        <f t="shared" si="88"/>
        <v>10224.196457137634</v>
      </c>
      <c r="AU86" s="17">
        <f t="shared" si="89"/>
        <v>10225.197767918356</v>
      </c>
      <c r="AV86" s="17">
        <f t="shared" si="90"/>
        <v>9500</v>
      </c>
      <c r="AW86" s="17">
        <f t="shared" si="91"/>
        <v>10535.744561810738</v>
      </c>
      <c r="AX86" s="17">
        <f t="shared" si="92"/>
        <v>10185.744561810738</v>
      </c>
      <c r="AY86" s="17">
        <f t="shared" si="72"/>
        <v>634.36924186924261</v>
      </c>
      <c r="AZ86" s="17">
        <f t="shared" si="73"/>
        <v>933.47402597402652</v>
      </c>
      <c r="BA86" s="17">
        <f t="shared" si="74"/>
        <v>1000</v>
      </c>
      <c r="BB86" s="17">
        <f t="shared" si="75"/>
        <v>544.96908320437615</v>
      </c>
      <c r="BC86" s="17">
        <f t="shared" si="76"/>
        <v>744.96908320437615</v>
      </c>
      <c r="BD86" s="17">
        <f>IF(OR(AE86="",B86=""),"",SUMIFS($AE$2:AE86,$B$2:B86,B86))</f>
        <v>20</v>
      </c>
      <c r="BE86" s="17">
        <f>IF(OR(AF86="",B86=""),"",SUMIFS($AF$2:AF86,$B$2:B86,B86))</f>
        <v>36</v>
      </c>
      <c r="BF86" s="17">
        <f>IF(OR(AG86="",B86=""),"",SUMIFS($AG$2:AG86,$B$2:B86,B86))</f>
        <v>47.999999999999993</v>
      </c>
      <c r="BG86" s="17">
        <f>IF(OR(AH86="",B86=""),"",SUMIFS($AH$2:AH86,$B$2:B86,B86))</f>
        <v>28.000000000000004</v>
      </c>
      <c r="BH86" s="17">
        <f>IF(OR(AI86="",B86=""),"",SUMIFS($AI$2:AI86,$B$2:B86,B86))</f>
        <v>28.000000000000004</v>
      </c>
      <c r="BI86" s="17">
        <f t="shared" si="93"/>
        <v>49836</v>
      </c>
      <c r="BJ86" s="17">
        <f t="shared" si="94"/>
        <v>49772</v>
      </c>
      <c r="BK86" s="17">
        <f t="shared" si="95"/>
        <v>49292</v>
      </c>
      <c r="BL86" s="17">
        <f t="shared" si="96"/>
        <v>50016</v>
      </c>
      <c r="BM86" s="17">
        <f t="shared" si="97"/>
        <v>49796</v>
      </c>
      <c r="BN86" s="17">
        <f t="shared" si="78"/>
        <v>396</v>
      </c>
      <c r="BO86" s="17">
        <f t="shared" si="79"/>
        <v>856</v>
      </c>
      <c r="BP86" s="17">
        <f t="shared" si="80"/>
        <v>836</v>
      </c>
      <c r="BQ86" s="17">
        <f t="shared" si="81"/>
        <v>430</v>
      </c>
      <c r="BR86" s="17">
        <f t="shared" si="82"/>
        <v>618</v>
      </c>
    </row>
    <row r="87" spans="1:70" x14ac:dyDescent="0.25">
      <c r="A87">
        <f t="shared" si="64"/>
        <v>86</v>
      </c>
      <c r="B87" s="9">
        <v>46128</v>
      </c>
      <c r="C87" s="32">
        <v>0.87708333333333333</v>
      </c>
      <c r="D87" s="11" t="str">
        <f t="shared" si="98"/>
        <v>Jo</v>
      </c>
      <c r="E87" s="11" t="str">
        <f t="shared" si="65"/>
        <v>Other</v>
      </c>
      <c r="F87" s="12" t="s">
        <v>12</v>
      </c>
      <c r="G87" s="12" t="s">
        <v>14</v>
      </c>
      <c r="H87" s="12" t="s">
        <v>23</v>
      </c>
      <c r="I87" s="12" t="s">
        <v>16</v>
      </c>
      <c r="J87" s="13">
        <v>0.16</v>
      </c>
      <c r="K87" s="13">
        <v>0.08</v>
      </c>
      <c r="L87" s="13">
        <v>0.13</v>
      </c>
      <c r="M87" s="13">
        <v>0.16</v>
      </c>
      <c r="N87" s="12" t="s">
        <v>36</v>
      </c>
      <c r="O87" s="12"/>
      <c r="P87" s="14">
        <f t="shared" si="83"/>
        <v>0.5</v>
      </c>
      <c r="Q87" s="14">
        <f t="shared" si="84"/>
        <v>0.8125</v>
      </c>
      <c r="R87" s="14">
        <f t="shared" si="85"/>
        <v>1</v>
      </c>
      <c r="S87" s="14">
        <f t="shared" si="86"/>
        <v>0.65625</v>
      </c>
      <c r="T87" s="14">
        <f t="shared" si="87"/>
        <v>0.65625</v>
      </c>
      <c r="U87" s="15">
        <f>IF(P87="","",P87*Config!$B$6)</f>
        <v>50</v>
      </c>
      <c r="V87" s="15">
        <f>IF(Q87="","",Q87*Config!$B$6)</f>
        <v>81.25</v>
      </c>
      <c r="W87" s="15">
        <f>IF(R87="","",R87*Config!$B$6)</f>
        <v>100</v>
      </c>
      <c r="X87" s="15">
        <f>IF(S87="","",S87*Config!$B$6)</f>
        <v>65.625</v>
      </c>
      <c r="Y87" s="15">
        <f>IF(T87="","",T87*Config!$B$6)</f>
        <v>65.625</v>
      </c>
      <c r="Z87" s="15">
        <f>IF(U87="","",Config!$B$4 + SUM($U$2:U87))</f>
        <v>9639.8272152683912</v>
      </c>
      <c r="AA87" s="15">
        <f>IF(V87="","",Config!$B$4 + SUM($V$2:V87))</f>
        <v>9372.97374194433</v>
      </c>
      <c r="AB87" s="15">
        <f>IF(W87="","",Config!$B$4 + SUM($W$2:W87))</f>
        <v>8600</v>
      </c>
      <c r="AC87" s="15">
        <f>IF(X87="","",Config!$B$4 + SUM($X$2:X87))</f>
        <v>10056.400478606362</v>
      </c>
      <c r="AD87" s="15">
        <f>IF(Y87="","",Config!$B$4 + SUM($Y$2:Y87))</f>
        <v>9506.4004786063615</v>
      </c>
      <c r="AE87" s="15">
        <f>IF(P87="","",P87*J87/100*Config!$B$11)</f>
        <v>32</v>
      </c>
      <c r="AF87" s="15">
        <f>IF(Q87="","",Q87*J87/100*Config!$B$11)</f>
        <v>52</v>
      </c>
      <c r="AG87" s="15">
        <f>IF(R87="","",R87*J87/100*Config!$B$11)</f>
        <v>64</v>
      </c>
      <c r="AH87" s="15">
        <f>IF(S87="","",S87*J87/100*Config!$B$11)</f>
        <v>42</v>
      </c>
      <c r="AI87" s="15">
        <f>IF(T87="","",T87*J87/100*Config!$B$11)</f>
        <v>42</v>
      </c>
      <c r="AJ87" s="15">
        <f>IF(AE87="","",Config!$B$9 + SUM($AE$2:AE87))</f>
        <v>49472</v>
      </c>
      <c r="AK87" s="15">
        <f>IF(AF87="","",Config!$B$9 + SUM($AF$2:AF87))</f>
        <v>48968</v>
      </c>
      <c r="AL87" s="15">
        <f>IF(AG87="","",Config!$B$9 + SUM($AG$2:AG87))</f>
        <v>48520</v>
      </c>
      <c r="AM87" s="15">
        <f>IF(AH87="","",Config!$B$9 + SUM($AH$2:AH87))</f>
        <v>49628</v>
      </c>
      <c r="AN87" s="15">
        <f>IF(AI87="","",Config!$B$9 + SUM($AI$2:AI87))</f>
        <v>49220</v>
      </c>
      <c r="AO87" s="16">
        <f t="shared" si="66"/>
        <v>1</v>
      </c>
      <c r="AP87" s="16">
        <f t="shared" si="67"/>
        <v>1</v>
      </c>
      <c r="AQ87" s="16">
        <f t="shared" si="68"/>
        <v>1</v>
      </c>
      <c r="AR87" s="16">
        <f t="shared" si="69"/>
        <v>1</v>
      </c>
      <c r="AS87" s="16">
        <f t="shared" si="70"/>
        <v>1</v>
      </c>
      <c r="AT87" s="17">
        <f t="shared" si="88"/>
        <v>10224.196457137634</v>
      </c>
      <c r="AU87" s="17">
        <f t="shared" si="89"/>
        <v>10225.197767918356</v>
      </c>
      <c r="AV87" s="17">
        <f t="shared" si="90"/>
        <v>9500</v>
      </c>
      <c r="AW87" s="17">
        <f t="shared" si="91"/>
        <v>10535.744561810738</v>
      </c>
      <c r="AX87" s="17">
        <f t="shared" si="92"/>
        <v>10185.744561810738</v>
      </c>
      <c r="AY87" s="17">
        <f t="shared" si="72"/>
        <v>584.36924186924261</v>
      </c>
      <c r="AZ87" s="17">
        <f t="shared" si="73"/>
        <v>852.22402597402652</v>
      </c>
      <c r="BA87" s="17">
        <f t="shared" si="74"/>
        <v>900</v>
      </c>
      <c r="BB87" s="17">
        <f t="shared" si="75"/>
        <v>479.34408320437615</v>
      </c>
      <c r="BC87" s="17">
        <f t="shared" si="76"/>
        <v>679.34408320437615</v>
      </c>
      <c r="BD87" s="17">
        <f>IF(OR(AE87="",B87=""),"",SUMIFS($AE$2:AE87,$B$2:B87,B87))</f>
        <v>32</v>
      </c>
      <c r="BE87" s="17">
        <f>IF(OR(AF87="",B87=""),"",SUMIFS($AF$2:AF87,$B$2:B87,B87))</f>
        <v>52</v>
      </c>
      <c r="BF87" s="17">
        <f>IF(OR(AG87="",B87=""),"",SUMIFS($AG$2:AG87,$B$2:B87,B87))</f>
        <v>64</v>
      </c>
      <c r="BG87" s="17">
        <f>IF(OR(AH87="",B87=""),"",SUMIFS($AH$2:AH87,$B$2:B87,B87))</f>
        <v>42</v>
      </c>
      <c r="BH87" s="17">
        <f>IF(OR(AI87="",B87=""),"",SUMIFS($AI$2:AI87,$B$2:B87,B87))</f>
        <v>42</v>
      </c>
      <c r="BI87" s="17">
        <f t="shared" si="93"/>
        <v>49836</v>
      </c>
      <c r="BJ87" s="17">
        <f t="shared" si="94"/>
        <v>49772</v>
      </c>
      <c r="BK87" s="17">
        <f t="shared" si="95"/>
        <v>49292</v>
      </c>
      <c r="BL87" s="17">
        <f t="shared" si="96"/>
        <v>50016</v>
      </c>
      <c r="BM87" s="17">
        <f t="shared" si="97"/>
        <v>49796</v>
      </c>
      <c r="BN87" s="17">
        <f t="shared" si="78"/>
        <v>364</v>
      </c>
      <c r="BO87" s="17">
        <f t="shared" si="79"/>
        <v>804</v>
      </c>
      <c r="BP87" s="17">
        <f t="shared" si="80"/>
        <v>772</v>
      </c>
      <c r="BQ87" s="17">
        <f t="shared" si="81"/>
        <v>388</v>
      </c>
      <c r="BR87" s="17">
        <f t="shared" si="82"/>
        <v>576</v>
      </c>
    </row>
    <row r="88" spans="1:70" x14ac:dyDescent="0.25">
      <c r="A88">
        <f t="shared" si="64"/>
        <v>87</v>
      </c>
      <c r="B88" s="9">
        <v>46128</v>
      </c>
      <c r="C88" s="32">
        <v>0.77708333333333335</v>
      </c>
      <c r="D88" s="11" t="str">
        <f t="shared" si="98"/>
        <v>Jo</v>
      </c>
      <c r="E88" s="11" t="str">
        <f t="shared" si="65"/>
        <v>A3</v>
      </c>
      <c r="F88" s="12" t="s">
        <v>12</v>
      </c>
      <c r="G88" s="12" t="s">
        <v>14</v>
      </c>
      <c r="H88" s="12" t="s">
        <v>23</v>
      </c>
      <c r="I88" s="12" t="s">
        <v>16</v>
      </c>
      <c r="J88" s="13">
        <v>0.21</v>
      </c>
      <c r="K88" s="13">
        <v>0.11</v>
      </c>
      <c r="L88" s="13">
        <v>0.18</v>
      </c>
      <c r="M88" s="13">
        <v>0.21</v>
      </c>
      <c r="N88" s="12" t="s">
        <v>186</v>
      </c>
      <c r="O88" s="12"/>
      <c r="P88" s="14">
        <f t="shared" si="83"/>
        <v>0.52380952380952384</v>
      </c>
      <c r="Q88" s="14">
        <f t="shared" si="84"/>
        <v>-1</v>
      </c>
      <c r="R88" s="14">
        <f t="shared" si="85"/>
        <v>-1</v>
      </c>
      <c r="S88" s="14">
        <f t="shared" si="86"/>
        <v>0.26190476190476192</v>
      </c>
      <c r="T88" s="14">
        <f t="shared" si="87"/>
        <v>-0.23809523809523808</v>
      </c>
      <c r="U88" s="15">
        <f>IF(P88="","",P88*Config!$B$6)</f>
        <v>52.380952380952387</v>
      </c>
      <c r="V88" s="15">
        <f>IF(Q88="","",Q88*Config!$B$6)</f>
        <v>-100</v>
      </c>
      <c r="W88" s="15">
        <f>IF(R88="","",R88*Config!$B$6)</f>
        <v>-100</v>
      </c>
      <c r="X88" s="15">
        <f>IF(S88="","",S88*Config!$B$6)</f>
        <v>26.190476190476193</v>
      </c>
      <c r="Y88" s="15">
        <f>IF(T88="","",T88*Config!$B$6)</f>
        <v>-23.809523809523807</v>
      </c>
      <c r="Z88" s="15">
        <f>IF(U88="","",Config!$B$4 + SUM($U$2:U88))</f>
        <v>9692.2081676493435</v>
      </c>
      <c r="AA88" s="15">
        <f>IF(V88="","",Config!$B$4 + SUM($V$2:V88))</f>
        <v>9272.97374194433</v>
      </c>
      <c r="AB88" s="15">
        <f>IF(W88="","",Config!$B$4 + SUM($W$2:W88))</f>
        <v>8500</v>
      </c>
      <c r="AC88" s="15">
        <f>IF(X88="","",Config!$B$4 + SUM($X$2:X88))</f>
        <v>10082.590954796837</v>
      </c>
      <c r="AD88" s="15">
        <f>IF(Y88="","",Config!$B$4 + SUM($Y$2:Y88))</f>
        <v>9482.5909547968367</v>
      </c>
      <c r="AE88" s="15">
        <f>IF(P88="","",P88*J88/100*Config!$B$11)</f>
        <v>44</v>
      </c>
      <c r="AF88" s="15">
        <f>IF(Q88="","",Q88*J88/100*Config!$B$11)</f>
        <v>-84</v>
      </c>
      <c r="AG88" s="15">
        <f>IF(R88="","",R88*J88/100*Config!$B$11)</f>
        <v>-84</v>
      </c>
      <c r="AH88" s="15">
        <f>IF(S88="","",S88*J88/100*Config!$B$11)</f>
        <v>22</v>
      </c>
      <c r="AI88" s="15">
        <f>IF(T88="","",T88*J88/100*Config!$B$11)</f>
        <v>-20</v>
      </c>
      <c r="AJ88" s="15">
        <f>IF(AE88="","",Config!$B$9 + SUM($AE$2:AE88))</f>
        <v>49516</v>
      </c>
      <c r="AK88" s="15">
        <f>IF(AF88="","",Config!$B$9 + SUM($AF$2:AF88))</f>
        <v>48884</v>
      </c>
      <c r="AL88" s="15">
        <f>IF(AG88="","",Config!$B$9 + SUM($AG$2:AG88))</f>
        <v>48436</v>
      </c>
      <c r="AM88" s="15">
        <f>IF(AH88="","",Config!$B$9 + SUM($AH$2:AH88))</f>
        <v>49650</v>
      </c>
      <c r="AN88" s="15">
        <f>IF(AI88="","",Config!$B$9 + SUM($AI$2:AI88))</f>
        <v>49200</v>
      </c>
      <c r="AO88" s="16">
        <f t="shared" si="66"/>
        <v>1</v>
      </c>
      <c r="AP88" s="16">
        <f t="shared" si="67"/>
        <v>0</v>
      </c>
      <c r="AQ88" s="16">
        <f t="shared" si="68"/>
        <v>0</v>
      </c>
      <c r="AR88" s="16">
        <f t="shared" si="69"/>
        <v>1</v>
      </c>
      <c r="AS88" s="16">
        <f t="shared" si="70"/>
        <v>0</v>
      </c>
      <c r="AT88" s="17">
        <f t="shared" si="88"/>
        <v>10224.196457137634</v>
      </c>
      <c r="AU88" s="17">
        <f t="shared" si="89"/>
        <v>10225.197767918356</v>
      </c>
      <c r="AV88" s="17">
        <f t="shared" si="90"/>
        <v>9500</v>
      </c>
      <c r="AW88" s="17">
        <f t="shared" si="91"/>
        <v>10535.744561810738</v>
      </c>
      <c r="AX88" s="17">
        <f t="shared" si="92"/>
        <v>10185.744561810738</v>
      </c>
      <c r="AY88" s="17">
        <f t="shared" si="72"/>
        <v>531.98828948829032</v>
      </c>
      <c r="AZ88" s="17">
        <f t="shared" si="73"/>
        <v>952.22402597402652</v>
      </c>
      <c r="BA88" s="17">
        <f t="shared" si="74"/>
        <v>1000</v>
      </c>
      <c r="BB88" s="17">
        <f t="shared" si="75"/>
        <v>453.15360701390091</v>
      </c>
      <c r="BC88" s="17">
        <f t="shared" si="76"/>
        <v>703.15360701390091</v>
      </c>
      <c r="BD88" s="17">
        <f>IF(OR(AE88="",B88=""),"",SUMIFS($AE$2:AE88,$B$2:B88,B88))</f>
        <v>76</v>
      </c>
      <c r="BE88" s="17">
        <f>IF(OR(AF88="",B88=""),"",SUMIFS($AF$2:AF88,$B$2:B88,B88))</f>
        <v>-32</v>
      </c>
      <c r="BF88" s="17">
        <f>IF(OR(AG88="",B88=""),"",SUMIFS($AG$2:AG88,$B$2:B88,B88))</f>
        <v>-20</v>
      </c>
      <c r="BG88" s="17">
        <f>IF(OR(AH88="",B88=""),"",SUMIFS($AH$2:AH88,$B$2:B88,B88))</f>
        <v>64</v>
      </c>
      <c r="BH88" s="17">
        <f>IF(OR(AI88="",B88=""),"",SUMIFS($AI$2:AI88,$B$2:B88,B88))</f>
        <v>22</v>
      </c>
      <c r="BI88" s="17">
        <f t="shared" si="93"/>
        <v>49836</v>
      </c>
      <c r="BJ88" s="17">
        <f t="shared" si="94"/>
        <v>49772</v>
      </c>
      <c r="BK88" s="17">
        <f t="shared" si="95"/>
        <v>49292</v>
      </c>
      <c r="BL88" s="17">
        <f t="shared" si="96"/>
        <v>50016</v>
      </c>
      <c r="BM88" s="17">
        <f t="shared" si="97"/>
        <v>49796</v>
      </c>
      <c r="BN88" s="17">
        <f t="shared" si="78"/>
        <v>320</v>
      </c>
      <c r="BO88" s="17">
        <f t="shared" si="79"/>
        <v>888</v>
      </c>
      <c r="BP88" s="17">
        <f t="shared" si="80"/>
        <v>856</v>
      </c>
      <c r="BQ88" s="17">
        <f t="shared" si="81"/>
        <v>366</v>
      </c>
      <c r="BR88" s="17">
        <f t="shared" si="82"/>
        <v>596</v>
      </c>
    </row>
    <row r="89" spans="1:70" x14ac:dyDescent="0.25">
      <c r="A89">
        <f t="shared" si="64"/>
        <v>88</v>
      </c>
      <c r="B89" s="9">
        <v>46128</v>
      </c>
      <c r="C89" s="32">
        <v>0.69791666666666663</v>
      </c>
      <c r="D89" s="11" t="str">
        <f t="shared" si="98"/>
        <v>Jo</v>
      </c>
      <c r="E89" s="11" t="str">
        <f t="shared" si="65"/>
        <v>A1</v>
      </c>
      <c r="F89" s="12" t="s">
        <v>12</v>
      </c>
      <c r="G89" s="12" t="s">
        <v>14</v>
      </c>
      <c r="H89" s="12" t="s">
        <v>23</v>
      </c>
      <c r="I89" s="12" t="s">
        <v>24</v>
      </c>
      <c r="J89" s="13">
        <v>0.23</v>
      </c>
      <c r="K89" s="13">
        <v>0.12</v>
      </c>
      <c r="L89" s="13">
        <v>0.2</v>
      </c>
      <c r="M89" s="13">
        <v>0.23</v>
      </c>
      <c r="N89" s="12" t="s">
        <v>36</v>
      </c>
      <c r="O89" s="12"/>
      <c r="P89" s="14">
        <f t="shared" si="83"/>
        <v>0.52173913043478259</v>
      </c>
      <c r="Q89" s="14">
        <f t="shared" si="84"/>
        <v>0.86956521739130432</v>
      </c>
      <c r="R89" s="14">
        <f t="shared" si="85"/>
        <v>1</v>
      </c>
      <c r="S89" s="14">
        <f t="shared" si="86"/>
        <v>0.69565217391304346</v>
      </c>
      <c r="T89" s="14">
        <f t="shared" si="87"/>
        <v>0.69565217391304346</v>
      </c>
      <c r="U89" s="15">
        <f>IF(P89="","",P89*Config!$B$6)</f>
        <v>52.173913043478258</v>
      </c>
      <c r="V89" s="15">
        <f>IF(Q89="","",Q89*Config!$B$6)</f>
        <v>86.956521739130437</v>
      </c>
      <c r="W89" s="15">
        <f>IF(R89="","",R89*Config!$B$6)</f>
        <v>100</v>
      </c>
      <c r="X89" s="15">
        <f>IF(S89="","",S89*Config!$B$6)</f>
        <v>69.565217391304344</v>
      </c>
      <c r="Y89" s="15">
        <f>IF(T89="","",T89*Config!$B$6)</f>
        <v>69.565217391304344</v>
      </c>
      <c r="Z89" s="15">
        <f>IF(U89="","",Config!$B$4 + SUM($U$2:U89))</f>
        <v>9744.3820806928234</v>
      </c>
      <c r="AA89" s="15">
        <f>IF(V89="","",Config!$B$4 + SUM($V$2:V89))</f>
        <v>9359.93026368346</v>
      </c>
      <c r="AB89" s="15">
        <f>IF(W89="","",Config!$B$4 + SUM($W$2:W89))</f>
        <v>8600</v>
      </c>
      <c r="AC89" s="15">
        <f>IF(X89="","",Config!$B$4 + SUM($X$2:X89))</f>
        <v>10152.156172188141</v>
      </c>
      <c r="AD89" s="15">
        <f>IF(Y89="","",Config!$B$4 + SUM($Y$2:Y89))</f>
        <v>9552.1561721881408</v>
      </c>
      <c r="AE89" s="15">
        <f>IF(P89="","",P89*J89/100*Config!$B$11)</f>
        <v>47.999999999999993</v>
      </c>
      <c r="AF89" s="15">
        <f>IF(Q89="","",Q89*J89/100*Config!$B$11)</f>
        <v>80</v>
      </c>
      <c r="AG89" s="15">
        <f>IF(R89="","",R89*J89/100*Config!$B$11)</f>
        <v>92</v>
      </c>
      <c r="AH89" s="15">
        <f>IF(S89="","",S89*J89/100*Config!$B$11)</f>
        <v>64</v>
      </c>
      <c r="AI89" s="15">
        <f>IF(T89="","",T89*J89/100*Config!$B$11)</f>
        <v>64</v>
      </c>
      <c r="AJ89" s="15">
        <f>IF(AE89="","",Config!$B$9 + SUM($AE$2:AE89))</f>
        <v>49564</v>
      </c>
      <c r="AK89" s="15">
        <f>IF(AF89="","",Config!$B$9 + SUM($AF$2:AF89))</f>
        <v>48964</v>
      </c>
      <c r="AL89" s="15">
        <f>IF(AG89="","",Config!$B$9 + SUM($AG$2:AG89))</f>
        <v>48528</v>
      </c>
      <c r="AM89" s="15">
        <f>IF(AH89="","",Config!$B$9 + SUM($AH$2:AH89))</f>
        <v>49714</v>
      </c>
      <c r="AN89" s="15">
        <f>IF(AI89="","",Config!$B$9 + SUM($AI$2:AI89))</f>
        <v>49264</v>
      </c>
      <c r="AO89" s="16">
        <f t="shared" si="66"/>
        <v>1</v>
      </c>
      <c r="AP89" s="16">
        <f t="shared" si="67"/>
        <v>1</v>
      </c>
      <c r="AQ89" s="16">
        <f t="shared" si="68"/>
        <v>1</v>
      </c>
      <c r="AR89" s="16">
        <f t="shared" si="69"/>
        <v>1</v>
      </c>
      <c r="AS89" s="16">
        <f t="shared" si="70"/>
        <v>1</v>
      </c>
      <c r="AT89" s="17">
        <f t="shared" si="88"/>
        <v>10224.196457137634</v>
      </c>
      <c r="AU89" s="17">
        <f t="shared" si="89"/>
        <v>10225.197767918356</v>
      </c>
      <c r="AV89" s="17">
        <f t="shared" si="90"/>
        <v>9500</v>
      </c>
      <c r="AW89" s="17">
        <f t="shared" si="91"/>
        <v>10535.744561810738</v>
      </c>
      <c r="AX89" s="17">
        <f t="shared" si="92"/>
        <v>10185.744561810738</v>
      </c>
      <c r="AY89" s="17">
        <f t="shared" si="72"/>
        <v>479.81437644481048</v>
      </c>
      <c r="AZ89" s="17">
        <f t="shared" si="73"/>
        <v>865.26750423489648</v>
      </c>
      <c r="BA89" s="17">
        <f t="shared" si="74"/>
        <v>900</v>
      </c>
      <c r="BB89" s="17">
        <f t="shared" si="75"/>
        <v>383.58838962259688</v>
      </c>
      <c r="BC89" s="17">
        <f t="shared" si="76"/>
        <v>633.58838962259688</v>
      </c>
      <c r="BD89" s="17">
        <f>IF(OR(AE89="",B89=""),"",SUMIFS($AE$2:AE89,$B$2:B89,B89))</f>
        <v>124</v>
      </c>
      <c r="BE89" s="17">
        <f>IF(OR(AF89="",B89=""),"",SUMIFS($AF$2:AF89,$B$2:B89,B89))</f>
        <v>48</v>
      </c>
      <c r="BF89" s="17">
        <f>IF(OR(AG89="",B89=""),"",SUMIFS($AG$2:AG89,$B$2:B89,B89))</f>
        <v>72</v>
      </c>
      <c r="BG89" s="17">
        <f>IF(OR(AH89="",B89=""),"",SUMIFS($AH$2:AH89,$B$2:B89,B89))</f>
        <v>128</v>
      </c>
      <c r="BH89" s="17">
        <f>IF(OR(AI89="",B89=""),"",SUMIFS($AI$2:AI89,$B$2:B89,B89))</f>
        <v>86</v>
      </c>
      <c r="BI89" s="17">
        <f t="shared" si="93"/>
        <v>49836</v>
      </c>
      <c r="BJ89" s="17">
        <f t="shared" si="94"/>
        <v>49772</v>
      </c>
      <c r="BK89" s="17">
        <f t="shared" si="95"/>
        <v>49292</v>
      </c>
      <c r="BL89" s="17">
        <f t="shared" si="96"/>
        <v>50016</v>
      </c>
      <c r="BM89" s="17">
        <f t="shared" si="97"/>
        <v>49796</v>
      </c>
      <c r="BN89" s="17">
        <f t="shared" si="78"/>
        <v>272</v>
      </c>
      <c r="BO89" s="17">
        <f t="shared" si="79"/>
        <v>808</v>
      </c>
      <c r="BP89" s="17">
        <f t="shared" si="80"/>
        <v>764</v>
      </c>
      <c r="BQ89" s="17">
        <f t="shared" si="81"/>
        <v>302</v>
      </c>
      <c r="BR89" s="17">
        <f t="shared" si="82"/>
        <v>532</v>
      </c>
    </row>
    <row r="90" spans="1:70" x14ac:dyDescent="0.25">
      <c r="A90">
        <f t="shared" si="64"/>
        <v>89</v>
      </c>
      <c r="B90" s="9">
        <v>46127</v>
      </c>
      <c r="C90" s="32">
        <v>0.85416666666666663</v>
      </c>
      <c r="D90" s="11" t="str">
        <f t="shared" si="98"/>
        <v>Mi</v>
      </c>
      <c r="E90" s="11" t="str">
        <f t="shared" si="65"/>
        <v>Other</v>
      </c>
      <c r="F90" s="12" t="s">
        <v>12</v>
      </c>
      <c r="G90" s="12" t="s">
        <v>14</v>
      </c>
      <c r="H90" s="12" t="s">
        <v>23</v>
      </c>
      <c r="I90" s="12" t="s">
        <v>16</v>
      </c>
      <c r="J90" s="13">
        <v>7.0000000000000007E-2</v>
      </c>
      <c r="K90" s="13">
        <v>0.02</v>
      </c>
      <c r="L90" s="13">
        <v>0.04</v>
      </c>
      <c r="M90" s="13">
        <v>7.0000000000000007E-2</v>
      </c>
      <c r="N90" s="12" t="s">
        <v>36</v>
      </c>
      <c r="O90" s="12"/>
      <c r="P90" s="14">
        <f t="shared" si="83"/>
        <v>0.2857142857142857</v>
      </c>
      <c r="Q90" s="14">
        <f t="shared" si="84"/>
        <v>0.5714285714285714</v>
      </c>
      <c r="R90" s="14">
        <f t="shared" si="85"/>
        <v>1</v>
      </c>
      <c r="S90" s="14">
        <f t="shared" si="86"/>
        <v>0.42857142857142849</v>
      </c>
      <c r="T90" s="14">
        <f t="shared" si="87"/>
        <v>0.42857142857142849</v>
      </c>
      <c r="U90" s="15">
        <f>IF(P90="","",P90*Config!$B$6)</f>
        <v>28.571428571428569</v>
      </c>
      <c r="V90" s="15">
        <f>IF(Q90="","",Q90*Config!$B$6)</f>
        <v>57.142857142857139</v>
      </c>
      <c r="W90" s="15">
        <f>IF(R90="","",R90*Config!$B$6)</f>
        <v>100</v>
      </c>
      <c r="X90" s="15">
        <f>IF(S90="","",S90*Config!$B$6)</f>
        <v>42.857142857142847</v>
      </c>
      <c r="Y90" s="15">
        <f>IF(T90="","",T90*Config!$B$6)</f>
        <v>42.857142857142847</v>
      </c>
      <c r="Z90" s="15">
        <f>IF(U90="","",Config!$B$4 + SUM($U$2:U90))</f>
        <v>9772.9535092642509</v>
      </c>
      <c r="AA90" s="15">
        <f>IF(V90="","",Config!$B$4 + SUM($V$2:V90))</f>
        <v>9417.0731208263169</v>
      </c>
      <c r="AB90" s="15">
        <f>IF(W90="","",Config!$B$4 + SUM($W$2:W90))</f>
        <v>8700</v>
      </c>
      <c r="AC90" s="15">
        <f>IF(X90="","",Config!$B$4 + SUM($X$2:X90))</f>
        <v>10195.013315045284</v>
      </c>
      <c r="AD90" s="15">
        <f>IF(Y90="","",Config!$B$4 + SUM($Y$2:Y90))</f>
        <v>9595.0133150452839</v>
      </c>
      <c r="AE90" s="15">
        <f>IF(P90="","",P90*J90/100*Config!$B$11)</f>
        <v>8</v>
      </c>
      <c r="AF90" s="15">
        <f>IF(Q90="","",Q90*J90/100*Config!$B$11)</f>
        <v>16</v>
      </c>
      <c r="AG90" s="15">
        <f>IF(R90="","",R90*J90/100*Config!$B$11)</f>
        <v>28.000000000000004</v>
      </c>
      <c r="AH90" s="15">
        <f>IF(S90="","",S90*J90/100*Config!$B$11)</f>
        <v>11.999999999999998</v>
      </c>
      <c r="AI90" s="15">
        <f>IF(T90="","",T90*J90/100*Config!$B$11)</f>
        <v>11.999999999999998</v>
      </c>
      <c r="AJ90" s="15">
        <f>IF(AE90="","",Config!$B$9 + SUM($AE$2:AE90))</f>
        <v>49572</v>
      </c>
      <c r="AK90" s="15">
        <f>IF(AF90="","",Config!$B$9 + SUM($AF$2:AF90))</f>
        <v>48980</v>
      </c>
      <c r="AL90" s="15">
        <f>IF(AG90="","",Config!$B$9 + SUM($AG$2:AG90))</f>
        <v>48556</v>
      </c>
      <c r="AM90" s="15">
        <f>IF(AH90="","",Config!$B$9 + SUM($AH$2:AH90))</f>
        <v>49726</v>
      </c>
      <c r="AN90" s="15">
        <f>IF(AI90="","",Config!$B$9 + SUM($AI$2:AI90))</f>
        <v>49276</v>
      </c>
      <c r="AO90" s="16">
        <f t="shared" si="66"/>
        <v>1</v>
      </c>
      <c r="AP90" s="16">
        <f t="shared" si="67"/>
        <v>1</v>
      </c>
      <c r="AQ90" s="16">
        <f t="shared" si="68"/>
        <v>1</v>
      </c>
      <c r="AR90" s="16">
        <f t="shared" si="69"/>
        <v>1</v>
      </c>
      <c r="AS90" s="16">
        <f t="shared" si="70"/>
        <v>1</v>
      </c>
      <c r="AT90" s="17">
        <f t="shared" si="88"/>
        <v>10224.196457137634</v>
      </c>
      <c r="AU90" s="17">
        <f t="shared" si="89"/>
        <v>10225.197767918356</v>
      </c>
      <c r="AV90" s="17">
        <f t="shared" si="90"/>
        <v>9500</v>
      </c>
      <c r="AW90" s="17">
        <f t="shared" si="91"/>
        <v>10535.744561810738</v>
      </c>
      <c r="AX90" s="17">
        <f t="shared" si="92"/>
        <v>10185.744561810738</v>
      </c>
      <c r="AY90" s="17">
        <f t="shared" si="72"/>
        <v>451.24294787338295</v>
      </c>
      <c r="AZ90" s="17">
        <f t="shared" si="73"/>
        <v>808.1246470920396</v>
      </c>
      <c r="BA90" s="17">
        <f t="shared" si="74"/>
        <v>800</v>
      </c>
      <c r="BB90" s="17">
        <f t="shared" si="75"/>
        <v>340.73124676545376</v>
      </c>
      <c r="BC90" s="17">
        <f t="shared" si="76"/>
        <v>590.73124676545376</v>
      </c>
      <c r="BD90" s="17">
        <f>IF(OR(AE90="",B90=""),"",SUMIFS($AE$2:AE90,$B$2:B90,B90))</f>
        <v>8</v>
      </c>
      <c r="BE90" s="17">
        <f>IF(OR(AF90="",B90=""),"",SUMIFS($AF$2:AF90,$B$2:B90,B90))</f>
        <v>16</v>
      </c>
      <c r="BF90" s="17">
        <f>IF(OR(AG90="",B90=""),"",SUMIFS($AG$2:AG90,$B$2:B90,B90))</f>
        <v>28.000000000000004</v>
      </c>
      <c r="BG90" s="17">
        <f>IF(OR(AH90="",B90=""),"",SUMIFS($AH$2:AH90,$B$2:B90,B90))</f>
        <v>11.999999999999998</v>
      </c>
      <c r="BH90" s="17">
        <f>IF(OR(AI90="",B90=""),"",SUMIFS($AI$2:AI90,$B$2:B90,B90))</f>
        <v>11.999999999999998</v>
      </c>
      <c r="BI90" s="17">
        <f t="shared" si="93"/>
        <v>49836</v>
      </c>
      <c r="BJ90" s="17">
        <f t="shared" si="94"/>
        <v>49772</v>
      </c>
      <c r="BK90" s="17">
        <f t="shared" si="95"/>
        <v>49292</v>
      </c>
      <c r="BL90" s="17">
        <f t="shared" si="96"/>
        <v>50016</v>
      </c>
      <c r="BM90" s="17">
        <f t="shared" si="97"/>
        <v>49796</v>
      </c>
      <c r="BN90" s="17">
        <f t="shared" si="78"/>
        <v>264</v>
      </c>
      <c r="BO90" s="17">
        <f t="shared" si="79"/>
        <v>792</v>
      </c>
      <c r="BP90" s="17">
        <f t="shared" si="80"/>
        <v>736</v>
      </c>
      <c r="BQ90" s="17">
        <f t="shared" si="81"/>
        <v>290</v>
      </c>
      <c r="BR90" s="17">
        <f t="shared" si="82"/>
        <v>520</v>
      </c>
    </row>
    <row r="91" spans="1:70" x14ac:dyDescent="0.25">
      <c r="A91">
        <f t="shared" si="64"/>
        <v>90</v>
      </c>
      <c r="B91" s="9">
        <v>46127</v>
      </c>
      <c r="C91" s="32">
        <v>0.73333333333333328</v>
      </c>
      <c r="D91" s="11" t="str">
        <f t="shared" si="98"/>
        <v>Mi</v>
      </c>
      <c r="E91" s="11" t="str">
        <f t="shared" si="65"/>
        <v>A2</v>
      </c>
      <c r="F91" s="12" t="s">
        <v>12</v>
      </c>
      <c r="G91" s="12" t="s">
        <v>14</v>
      </c>
      <c r="H91" s="12" t="s">
        <v>23</v>
      </c>
      <c r="I91" s="12" t="s">
        <v>24</v>
      </c>
      <c r="J91" s="13">
        <v>0.18</v>
      </c>
      <c r="K91" s="13">
        <v>0.09</v>
      </c>
      <c r="L91" s="13">
        <v>0.15</v>
      </c>
      <c r="M91" s="13">
        <v>0.18</v>
      </c>
      <c r="N91" s="12" t="s">
        <v>36</v>
      </c>
      <c r="O91" s="12"/>
      <c r="P91" s="14">
        <f t="shared" si="83"/>
        <v>0.5</v>
      </c>
      <c r="Q91" s="14">
        <f t="shared" si="84"/>
        <v>0.83333333333333337</v>
      </c>
      <c r="R91" s="14">
        <f t="shared" si="85"/>
        <v>1</v>
      </c>
      <c r="S91" s="14">
        <f t="shared" si="86"/>
        <v>0.66666666666666663</v>
      </c>
      <c r="T91" s="14">
        <f t="shared" si="87"/>
        <v>0.66666666666666663</v>
      </c>
      <c r="U91" s="15">
        <f>IF(P91="","",P91*Config!$B$6)</f>
        <v>50</v>
      </c>
      <c r="V91" s="15">
        <f>IF(Q91="","",Q91*Config!$B$6)</f>
        <v>83.333333333333343</v>
      </c>
      <c r="W91" s="15">
        <f>IF(R91="","",R91*Config!$B$6)</f>
        <v>100</v>
      </c>
      <c r="X91" s="15">
        <f>IF(S91="","",S91*Config!$B$6)</f>
        <v>66.666666666666657</v>
      </c>
      <c r="Y91" s="15">
        <f>IF(T91="","",T91*Config!$B$6)</f>
        <v>66.666666666666657</v>
      </c>
      <c r="Z91" s="15">
        <f>IF(U91="","",Config!$B$4 + SUM($U$2:U91))</f>
        <v>9822.9535092642509</v>
      </c>
      <c r="AA91" s="15">
        <f>IF(V91="","",Config!$B$4 + SUM($V$2:V91))</f>
        <v>9500.4064541596508</v>
      </c>
      <c r="AB91" s="15">
        <f>IF(W91="","",Config!$B$4 + SUM($W$2:W91))</f>
        <v>8800</v>
      </c>
      <c r="AC91" s="15">
        <f>IF(X91="","",Config!$B$4 + SUM($X$2:X91))</f>
        <v>10261.679981711952</v>
      </c>
      <c r="AD91" s="15">
        <f>IF(Y91="","",Config!$B$4 + SUM($Y$2:Y91))</f>
        <v>9661.6799817119518</v>
      </c>
      <c r="AE91" s="15">
        <f>IF(P91="","",P91*J91/100*Config!$B$11)</f>
        <v>36</v>
      </c>
      <c r="AF91" s="15">
        <f>IF(Q91="","",Q91*J91/100*Config!$B$11)</f>
        <v>60</v>
      </c>
      <c r="AG91" s="15">
        <f>IF(R91="","",R91*J91/100*Config!$B$11)</f>
        <v>72</v>
      </c>
      <c r="AH91" s="15">
        <f>IF(S91="","",S91*J91/100*Config!$B$11)</f>
        <v>47.999999999999993</v>
      </c>
      <c r="AI91" s="15">
        <f>IF(T91="","",T91*J91/100*Config!$B$11)</f>
        <v>47.999999999999993</v>
      </c>
      <c r="AJ91" s="15">
        <f>IF(AE91="","",Config!$B$9 + SUM($AE$2:AE91))</f>
        <v>49608</v>
      </c>
      <c r="AK91" s="15">
        <f>IF(AF91="","",Config!$B$9 + SUM($AF$2:AF91))</f>
        <v>49040</v>
      </c>
      <c r="AL91" s="15">
        <f>IF(AG91="","",Config!$B$9 + SUM($AG$2:AG91))</f>
        <v>48628</v>
      </c>
      <c r="AM91" s="15">
        <f>IF(AH91="","",Config!$B$9 + SUM($AH$2:AH91))</f>
        <v>49774</v>
      </c>
      <c r="AN91" s="15">
        <f>IF(AI91="","",Config!$B$9 + SUM($AI$2:AI91))</f>
        <v>49324</v>
      </c>
      <c r="AO91" s="16">
        <f t="shared" si="66"/>
        <v>1</v>
      </c>
      <c r="AP91" s="16">
        <f t="shared" si="67"/>
        <v>1</v>
      </c>
      <c r="AQ91" s="16">
        <f t="shared" si="68"/>
        <v>1</v>
      </c>
      <c r="AR91" s="16">
        <f t="shared" si="69"/>
        <v>1</v>
      </c>
      <c r="AS91" s="16">
        <f t="shared" si="70"/>
        <v>1</v>
      </c>
      <c r="AT91" s="17">
        <f t="shared" si="88"/>
        <v>10224.196457137634</v>
      </c>
      <c r="AU91" s="17">
        <f t="shared" si="89"/>
        <v>10225.197767918356</v>
      </c>
      <c r="AV91" s="17">
        <f t="shared" si="90"/>
        <v>9500</v>
      </c>
      <c r="AW91" s="17">
        <f t="shared" si="91"/>
        <v>10535.744561810738</v>
      </c>
      <c r="AX91" s="17">
        <f t="shared" si="92"/>
        <v>10185.744561810738</v>
      </c>
      <c r="AY91" s="17">
        <f t="shared" si="72"/>
        <v>401.24294787338295</v>
      </c>
      <c r="AZ91" s="17">
        <f t="shared" si="73"/>
        <v>724.79131375870566</v>
      </c>
      <c r="BA91" s="17">
        <f t="shared" si="74"/>
        <v>700</v>
      </c>
      <c r="BB91" s="17">
        <f t="shared" si="75"/>
        <v>274.06458009878588</v>
      </c>
      <c r="BC91" s="17">
        <f t="shared" si="76"/>
        <v>524.06458009878588</v>
      </c>
      <c r="BD91" s="17">
        <f>IF(OR(AE91="",B91=""),"",SUMIFS($AE$2:AE91,$B$2:B91,B91))</f>
        <v>44</v>
      </c>
      <c r="BE91" s="17">
        <f>IF(OR(AF91="",B91=""),"",SUMIFS($AF$2:AF91,$B$2:B91,B91))</f>
        <v>76</v>
      </c>
      <c r="BF91" s="17">
        <f>IF(OR(AG91="",B91=""),"",SUMIFS($AG$2:AG91,$B$2:B91,B91))</f>
        <v>100</v>
      </c>
      <c r="BG91" s="17">
        <f>IF(OR(AH91="",B91=""),"",SUMIFS($AH$2:AH91,$B$2:B91,B91))</f>
        <v>59.999999999999993</v>
      </c>
      <c r="BH91" s="17">
        <f>IF(OR(AI91="",B91=""),"",SUMIFS($AI$2:AI91,$B$2:B91,B91))</f>
        <v>59.999999999999993</v>
      </c>
      <c r="BI91" s="17">
        <f t="shared" si="93"/>
        <v>49836</v>
      </c>
      <c r="BJ91" s="17">
        <f t="shared" si="94"/>
        <v>49772</v>
      </c>
      <c r="BK91" s="17">
        <f t="shared" si="95"/>
        <v>49292</v>
      </c>
      <c r="BL91" s="17">
        <f t="shared" si="96"/>
        <v>50016</v>
      </c>
      <c r="BM91" s="17">
        <f t="shared" si="97"/>
        <v>49796</v>
      </c>
      <c r="BN91" s="17">
        <f t="shared" si="78"/>
        <v>228</v>
      </c>
      <c r="BO91" s="17">
        <f t="shared" si="79"/>
        <v>732</v>
      </c>
      <c r="BP91" s="17">
        <f t="shared" si="80"/>
        <v>664</v>
      </c>
      <c r="BQ91" s="17">
        <f t="shared" si="81"/>
        <v>242</v>
      </c>
      <c r="BR91" s="17">
        <f t="shared" si="82"/>
        <v>472</v>
      </c>
    </row>
    <row r="92" spans="1:70" x14ac:dyDescent="0.25">
      <c r="A92">
        <f t="shared" si="64"/>
        <v>91</v>
      </c>
      <c r="B92" s="9">
        <v>46127</v>
      </c>
      <c r="C92" s="32">
        <v>0.69374999999999998</v>
      </c>
      <c r="D92" s="11" t="str">
        <f t="shared" si="98"/>
        <v>Mi</v>
      </c>
      <c r="E92" s="11" t="str">
        <f t="shared" si="65"/>
        <v>A1</v>
      </c>
      <c r="F92" s="12" t="s">
        <v>12</v>
      </c>
      <c r="G92" s="12" t="s">
        <v>14</v>
      </c>
      <c r="H92" s="12" t="s">
        <v>23</v>
      </c>
      <c r="I92" s="12" t="s">
        <v>16</v>
      </c>
      <c r="J92" s="13">
        <v>0.27</v>
      </c>
      <c r="K92" s="13">
        <v>0.14000000000000001</v>
      </c>
      <c r="L92" s="13">
        <v>0.24</v>
      </c>
      <c r="M92" s="13">
        <v>0.27</v>
      </c>
      <c r="N92" s="12" t="s">
        <v>17</v>
      </c>
      <c r="O92" s="12"/>
      <c r="P92" s="14">
        <f t="shared" si="83"/>
        <v>-1</v>
      </c>
      <c r="Q92" s="14">
        <f t="shared" si="84"/>
        <v>-1</v>
      </c>
      <c r="R92" s="14">
        <f t="shared" si="85"/>
        <v>-1</v>
      </c>
      <c r="S92" s="14">
        <f t="shared" si="86"/>
        <v>-1</v>
      </c>
      <c r="T92" s="14">
        <f t="shared" si="87"/>
        <v>-1</v>
      </c>
      <c r="U92" s="15">
        <f>IF(P92="","",P92*Config!$B$6)</f>
        <v>-100</v>
      </c>
      <c r="V92" s="15">
        <f>IF(Q92="","",Q92*Config!$B$6)</f>
        <v>-100</v>
      </c>
      <c r="W92" s="15">
        <f>IF(R92="","",R92*Config!$B$6)</f>
        <v>-100</v>
      </c>
      <c r="X92" s="15">
        <f>IF(S92="","",S92*Config!$B$6)</f>
        <v>-100</v>
      </c>
      <c r="Y92" s="15">
        <f>IF(T92="","",T92*Config!$B$6)</f>
        <v>-100</v>
      </c>
      <c r="Z92" s="15">
        <f>IF(U92="","",Config!$B$4 + SUM($U$2:U92))</f>
        <v>9722.9535092642509</v>
      </c>
      <c r="AA92" s="15">
        <f>IF(V92="","",Config!$B$4 + SUM($V$2:V92))</f>
        <v>9400.4064541596508</v>
      </c>
      <c r="AB92" s="15">
        <f>IF(W92="","",Config!$B$4 + SUM($W$2:W92))</f>
        <v>8700</v>
      </c>
      <c r="AC92" s="15">
        <f>IF(X92="","",Config!$B$4 + SUM($X$2:X92))</f>
        <v>10161.679981711952</v>
      </c>
      <c r="AD92" s="15">
        <f>IF(Y92="","",Config!$B$4 + SUM($Y$2:Y92))</f>
        <v>9561.6799817119518</v>
      </c>
      <c r="AE92" s="15">
        <f>IF(P92="","",P92*J92/100*Config!$B$11)</f>
        <v>-108</v>
      </c>
      <c r="AF92" s="15">
        <f>IF(Q92="","",Q92*J92/100*Config!$B$11)</f>
        <v>-108</v>
      </c>
      <c r="AG92" s="15">
        <f>IF(R92="","",R92*J92/100*Config!$B$11)</f>
        <v>-108</v>
      </c>
      <c r="AH92" s="15">
        <f>IF(S92="","",S92*J92/100*Config!$B$11)</f>
        <v>-108</v>
      </c>
      <c r="AI92" s="15">
        <f>IF(T92="","",T92*J92/100*Config!$B$11)</f>
        <v>-108</v>
      </c>
      <c r="AJ92" s="15">
        <f>IF(AE92="","",Config!$B$9 + SUM($AE$2:AE92))</f>
        <v>49500</v>
      </c>
      <c r="AK92" s="15">
        <f>IF(AF92="","",Config!$B$9 + SUM($AF$2:AF92))</f>
        <v>48932</v>
      </c>
      <c r="AL92" s="15">
        <f>IF(AG92="","",Config!$B$9 + SUM($AG$2:AG92))</f>
        <v>48520</v>
      </c>
      <c r="AM92" s="15">
        <f>IF(AH92="","",Config!$B$9 + SUM($AH$2:AH92))</f>
        <v>49666</v>
      </c>
      <c r="AN92" s="15">
        <f>IF(AI92="","",Config!$B$9 + SUM($AI$2:AI92))</f>
        <v>49216</v>
      </c>
      <c r="AO92" s="16">
        <f t="shared" si="66"/>
        <v>0</v>
      </c>
      <c r="AP92" s="16">
        <f t="shared" si="67"/>
        <v>0</v>
      </c>
      <c r="AQ92" s="16">
        <f t="shared" si="68"/>
        <v>0</v>
      </c>
      <c r="AR92" s="16">
        <f t="shared" si="69"/>
        <v>0</v>
      </c>
      <c r="AS92" s="16">
        <f t="shared" si="70"/>
        <v>0</v>
      </c>
      <c r="AT92" s="17">
        <f t="shared" si="88"/>
        <v>10224.196457137634</v>
      </c>
      <c r="AU92" s="17">
        <f t="shared" si="89"/>
        <v>10225.197767918356</v>
      </c>
      <c r="AV92" s="17">
        <f t="shared" si="90"/>
        <v>9500</v>
      </c>
      <c r="AW92" s="17">
        <f t="shared" si="91"/>
        <v>10535.744561810738</v>
      </c>
      <c r="AX92" s="17">
        <f t="shared" si="92"/>
        <v>10185.744561810738</v>
      </c>
      <c r="AY92" s="17">
        <f t="shared" si="72"/>
        <v>501.24294787338295</v>
      </c>
      <c r="AZ92" s="17">
        <f t="shared" si="73"/>
        <v>824.79131375870566</v>
      </c>
      <c r="BA92" s="17">
        <f t="shared" si="74"/>
        <v>800</v>
      </c>
      <c r="BB92" s="17">
        <f t="shared" si="75"/>
        <v>374.06458009878588</v>
      </c>
      <c r="BC92" s="17">
        <f t="shared" si="76"/>
        <v>624.06458009878588</v>
      </c>
      <c r="BD92" s="17">
        <f>IF(OR(AE92="",B92=""),"",SUMIFS($AE$2:AE92,$B$2:B92,B92))</f>
        <v>-64</v>
      </c>
      <c r="BE92" s="17">
        <f>IF(OR(AF92="",B92=""),"",SUMIFS($AF$2:AF92,$B$2:B92,B92))</f>
        <v>-32</v>
      </c>
      <c r="BF92" s="17">
        <f>IF(OR(AG92="",B92=""),"",SUMIFS($AG$2:AG92,$B$2:B92,B92))</f>
        <v>-8</v>
      </c>
      <c r="BG92" s="17">
        <f>IF(OR(AH92="",B92=""),"",SUMIFS($AH$2:AH92,$B$2:B92,B92))</f>
        <v>-48.000000000000007</v>
      </c>
      <c r="BH92" s="17">
        <f>IF(OR(AI92="",B92=""),"",SUMIFS($AI$2:AI92,$B$2:B92,B92))</f>
        <v>-48.000000000000007</v>
      </c>
      <c r="BI92" s="17">
        <f t="shared" si="93"/>
        <v>49836</v>
      </c>
      <c r="BJ92" s="17">
        <f t="shared" si="94"/>
        <v>49772</v>
      </c>
      <c r="BK92" s="17">
        <f t="shared" si="95"/>
        <v>49292</v>
      </c>
      <c r="BL92" s="17">
        <f t="shared" si="96"/>
        <v>50016</v>
      </c>
      <c r="BM92" s="17">
        <f t="shared" si="97"/>
        <v>49796</v>
      </c>
      <c r="BN92" s="17">
        <f t="shared" si="78"/>
        <v>336</v>
      </c>
      <c r="BO92" s="17">
        <f t="shared" si="79"/>
        <v>840</v>
      </c>
      <c r="BP92" s="17">
        <f t="shared" si="80"/>
        <v>772</v>
      </c>
      <c r="BQ92" s="17">
        <f t="shared" si="81"/>
        <v>350</v>
      </c>
      <c r="BR92" s="17">
        <f t="shared" si="82"/>
        <v>580</v>
      </c>
    </row>
    <row r="93" spans="1:70" x14ac:dyDescent="0.25">
      <c r="A93">
        <f t="shared" si="64"/>
        <v>92</v>
      </c>
      <c r="B93" s="9">
        <v>46126</v>
      </c>
      <c r="C93" s="32">
        <v>0.90833333333333333</v>
      </c>
      <c r="D93" s="11" t="str">
        <f t="shared" si="98"/>
        <v>Ma</v>
      </c>
      <c r="E93" s="11" t="str">
        <f t="shared" si="65"/>
        <v>Other</v>
      </c>
      <c r="F93" s="12" t="s">
        <v>12</v>
      </c>
      <c r="G93" s="12" t="s">
        <v>14</v>
      </c>
      <c r="H93" s="12" t="s">
        <v>23</v>
      </c>
      <c r="I93" s="12" t="s">
        <v>24</v>
      </c>
      <c r="J93" s="13">
        <v>0.13</v>
      </c>
      <c r="K93" s="13">
        <v>0.06</v>
      </c>
      <c r="L93" s="13">
        <v>0.1</v>
      </c>
      <c r="M93" s="13">
        <v>0.13</v>
      </c>
      <c r="N93" s="12" t="s">
        <v>17</v>
      </c>
      <c r="O93" s="12"/>
      <c r="P93" s="14">
        <f t="shared" si="83"/>
        <v>-1</v>
      </c>
      <c r="Q93" s="14">
        <f t="shared" si="84"/>
        <v>-1</v>
      </c>
      <c r="R93" s="14">
        <f t="shared" si="85"/>
        <v>-1</v>
      </c>
      <c r="S93" s="14">
        <f t="shared" si="86"/>
        <v>-1</v>
      </c>
      <c r="T93" s="14">
        <f t="shared" si="87"/>
        <v>-1</v>
      </c>
      <c r="U93" s="15">
        <f>IF(P93="","",P93*Config!$B$6)</f>
        <v>-100</v>
      </c>
      <c r="V93" s="15">
        <f>IF(Q93="","",Q93*Config!$B$6)</f>
        <v>-100</v>
      </c>
      <c r="W93" s="15">
        <f>IF(R93="","",R93*Config!$B$6)</f>
        <v>-100</v>
      </c>
      <c r="X93" s="15">
        <f>IF(S93="","",S93*Config!$B$6)</f>
        <v>-100</v>
      </c>
      <c r="Y93" s="15">
        <f>IF(T93="","",T93*Config!$B$6)</f>
        <v>-100</v>
      </c>
      <c r="Z93" s="15">
        <f>IF(U93="","",Config!$B$4 + SUM($U$2:U93))</f>
        <v>9622.9535092642509</v>
      </c>
      <c r="AA93" s="15">
        <f>IF(V93="","",Config!$B$4 + SUM($V$2:V93))</f>
        <v>9300.4064541596508</v>
      </c>
      <c r="AB93" s="15">
        <f>IF(W93="","",Config!$B$4 + SUM($W$2:W93))</f>
        <v>8600</v>
      </c>
      <c r="AC93" s="15">
        <f>IF(X93="","",Config!$B$4 + SUM($X$2:X93))</f>
        <v>10061.679981711952</v>
      </c>
      <c r="AD93" s="15">
        <f>IF(Y93="","",Config!$B$4 + SUM($Y$2:Y93))</f>
        <v>9461.6799817119518</v>
      </c>
      <c r="AE93" s="15">
        <f>IF(P93="","",P93*J93/100*Config!$B$11)</f>
        <v>-52</v>
      </c>
      <c r="AF93" s="15">
        <f>IF(Q93="","",Q93*J93/100*Config!$B$11)</f>
        <v>-52</v>
      </c>
      <c r="AG93" s="15">
        <f>IF(R93="","",R93*J93/100*Config!$B$11)</f>
        <v>-52</v>
      </c>
      <c r="AH93" s="15">
        <f>IF(S93="","",S93*J93/100*Config!$B$11)</f>
        <v>-52</v>
      </c>
      <c r="AI93" s="15">
        <f>IF(T93="","",T93*J93/100*Config!$B$11)</f>
        <v>-52</v>
      </c>
      <c r="AJ93" s="15">
        <f>IF(AE93="","",Config!$B$9 + SUM($AE$2:AE93))</f>
        <v>49448</v>
      </c>
      <c r="AK93" s="15">
        <f>IF(AF93="","",Config!$B$9 + SUM($AF$2:AF93))</f>
        <v>48880</v>
      </c>
      <c r="AL93" s="15">
        <f>IF(AG93="","",Config!$B$9 + SUM($AG$2:AG93))</f>
        <v>48468</v>
      </c>
      <c r="AM93" s="15">
        <f>IF(AH93="","",Config!$B$9 + SUM($AH$2:AH93))</f>
        <v>49614</v>
      </c>
      <c r="AN93" s="15">
        <f>IF(AI93="","",Config!$B$9 + SUM($AI$2:AI93))</f>
        <v>49164</v>
      </c>
      <c r="AO93" s="16">
        <f t="shared" si="66"/>
        <v>0</v>
      </c>
      <c r="AP93" s="16">
        <f t="shared" si="67"/>
        <v>0</v>
      </c>
      <c r="AQ93" s="16">
        <f t="shared" si="68"/>
        <v>0</v>
      </c>
      <c r="AR93" s="16">
        <f t="shared" si="69"/>
        <v>0</v>
      </c>
      <c r="AS93" s="16">
        <f t="shared" si="70"/>
        <v>0</v>
      </c>
      <c r="AT93" s="17">
        <f t="shared" si="88"/>
        <v>10224.196457137634</v>
      </c>
      <c r="AU93" s="17">
        <f t="shared" si="89"/>
        <v>10225.197767918356</v>
      </c>
      <c r="AV93" s="17">
        <f t="shared" si="90"/>
        <v>9500</v>
      </c>
      <c r="AW93" s="17">
        <f t="shared" si="91"/>
        <v>10535.744561810738</v>
      </c>
      <c r="AX93" s="17">
        <f t="shared" si="92"/>
        <v>10185.744561810738</v>
      </c>
      <c r="AY93" s="17">
        <f t="shared" si="72"/>
        <v>601.24294787338295</v>
      </c>
      <c r="AZ93" s="17">
        <f t="shared" si="73"/>
        <v>924.79131375870566</v>
      </c>
      <c r="BA93" s="17">
        <f t="shared" si="74"/>
        <v>900</v>
      </c>
      <c r="BB93" s="17">
        <f t="shared" si="75"/>
        <v>474.06458009878588</v>
      </c>
      <c r="BC93" s="17">
        <f t="shared" si="76"/>
        <v>724.06458009878588</v>
      </c>
      <c r="BD93" s="17">
        <f>IF(OR(AE93="",B93=""),"",SUMIFS($AE$2:AE93,$B$2:B93,B93))</f>
        <v>-52</v>
      </c>
      <c r="BE93" s="17">
        <f>IF(OR(AF93="",B93=""),"",SUMIFS($AF$2:AF93,$B$2:B93,B93))</f>
        <v>-52</v>
      </c>
      <c r="BF93" s="17">
        <f>IF(OR(AG93="",B93=""),"",SUMIFS($AG$2:AG93,$B$2:B93,B93))</f>
        <v>-52</v>
      </c>
      <c r="BG93" s="17">
        <f>IF(OR(AH93="",B93=""),"",SUMIFS($AH$2:AH93,$B$2:B93,B93))</f>
        <v>-52</v>
      </c>
      <c r="BH93" s="17">
        <f>IF(OR(AI93="",B93=""),"",SUMIFS($AI$2:AI93,$B$2:B93,B93))</f>
        <v>-52</v>
      </c>
      <c r="BI93" s="17">
        <f t="shared" si="93"/>
        <v>49836</v>
      </c>
      <c r="BJ93" s="17">
        <f t="shared" si="94"/>
        <v>49772</v>
      </c>
      <c r="BK93" s="17">
        <f t="shared" si="95"/>
        <v>49292</v>
      </c>
      <c r="BL93" s="17">
        <f t="shared" si="96"/>
        <v>50016</v>
      </c>
      <c r="BM93" s="17">
        <f t="shared" si="97"/>
        <v>49796</v>
      </c>
      <c r="BN93" s="17">
        <f t="shared" si="78"/>
        <v>388</v>
      </c>
      <c r="BO93" s="17">
        <f t="shared" si="79"/>
        <v>892</v>
      </c>
      <c r="BP93" s="17">
        <f t="shared" si="80"/>
        <v>824</v>
      </c>
      <c r="BQ93" s="17">
        <f t="shared" si="81"/>
        <v>402</v>
      </c>
      <c r="BR93" s="17">
        <f t="shared" si="82"/>
        <v>632</v>
      </c>
    </row>
    <row r="94" spans="1:70" x14ac:dyDescent="0.25">
      <c r="A94">
        <f t="shared" si="64"/>
        <v>93</v>
      </c>
      <c r="B94" s="9">
        <v>46126</v>
      </c>
      <c r="C94" s="32">
        <v>0.87708333333333333</v>
      </c>
      <c r="D94" s="11" t="str">
        <f t="shared" si="98"/>
        <v>Ma</v>
      </c>
      <c r="E94" s="11" t="str">
        <f t="shared" si="65"/>
        <v>Other</v>
      </c>
      <c r="F94" s="12" t="s">
        <v>12</v>
      </c>
      <c r="G94" s="12" t="s">
        <v>14</v>
      </c>
      <c r="H94" s="12" t="s">
        <v>23</v>
      </c>
      <c r="I94" s="12" t="s">
        <v>16</v>
      </c>
      <c r="J94" s="13">
        <v>0.11</v>
      </c>
      <c r="K94" s="13">
        <v>0.05</v>
      </c>
      <c r="L94" s="13">
        <v>0.08</v>
      </c>
      <c r="M94" s="13">
        <v>0.11</v>
      </c>
      <c r="N94" s="12" t="s">
        <v>17</v>
      </c>
      <c r="O94" s="12"/>
      <c r="P94" s="14">
        <f t="shared" si="83"/>
        <v>-1</v>
      </c>
      <c r="Q94" s="14">
        <f t="shared" si="84"/>
        <v>-1</v>
      </c>
      <c r="R94" s="14">
        <f t="shared" si="85"/>
        <v>-1</v>
      </c>
      <c r="S94" s="14">
        <f t="shared" si="86"/>
        <v>-1</v>
      </c>
      <c r="T94" s="14">
        <f t="shared" si="87"/>
        <v>-1</v>
      </c>
      <c r="U94" s="15">
        <f>IF(P94="","",P94*Config!$B$6)</f>
        <v>-100</v>
      </c>
      <c r="V94" s="15">
        <f>IF(Q94="","",Q94*Config!$B$6)</f>
        <v>-100</v>
      </c>
      <c r="W94" s="15">
        <f>IF(R94="","",R94*Config!$B$6)</f>
        <v>-100</v>
      </c>
      <c r="X94" s="15">
        <f>IF(S94="","",S94*Config!$B$6)</f>
        <v>-100</v>
      </c>
      <c r="Y94" s="15">
        <f>IF(T94="","",T94*Config!$B$6)</f>
        <v>-100</v>
      </c>
      <c r="Z94" s="15">
        <f>IF(U94="","",Config!$B$4 + SUM($U$2:U94))</f>
        <v>9522.9535092642509</v>
      </c>
      <c r="AA94" s="15">
        <f>IF(V94="","",Config!$B$4 + SUM($V$2:V94))</f>
        <v>9200.4064541596508</v>
      </c>
      <c r="AB94" s="15">
        <f>IF(W94="","",Config!$B$4 + SUM($W$2:W94))</f>
        <v>8500</v>
      </c>
      <c r="AC94" s="15">
        <f>IF(X94="","",Config!$B$4 + SUM($X$2:X94))</f>
        <v>9961.6799817119518</v>
      </c>
      <c r="AD94" s="15">
        <f>IF(Y94="","",Config!$B$4 + SUM($Y$2:Y94))</f>
        <v>9361.6799817119518</v>
      </c>
      <c r="AE94" s="15">
        <f>IF(P94="","",P94*J94/100*Config!$B$11)</f>
        <v>-44</v>
      </c>
      <c r="AF94" s="15">
        <f>IF(Q94="","",Q94*J94/100*Config!$B$11)</f>
        <v>-44</v>
      </c>
      <c r="AG94" s="15">
        <f>IF(R94="","",R94*J94/100*Config!$B$11)</f>
        <v>-44</v>
      </c>
      <c r="AH94" s="15">
        <f>IF(S94="","",S94*J94/100*Config!$B$11)</f>
        <v>-44</v>
      </c>
      <c r="AI94" s="15">
        <f>IF(T94="","",T94*J94/100*Config!$B$11)</f>
        <v>-44</v>
      </c>
      <c r="AJ94" s="15">
        <f>IF(AE94="","",Config!$B$9 + SUM($AE$2:AE94))</f>
        <v>49404</v>
      </c>
      <c r="AK94" s="15">
        <f>IF(AF94="","",Config!$B$9 + SUM($AF$2:AF94))</f>
        <v>48836</v>
      </c>
      <c r="AL94" s="15">
        <f>IF(AG94="","",Config!$B$9 + SUM($AG$2:AG94))</f>
        <v>48424</v>
      </c>
      <c r="AM94" s="15">
        <f>IF(AH94="","",Config!$B$9 + SUM($AH$2:AH94))</f>
        <v>49570</v>
      </c>
      <c r="AN94" s="15">
        <f>IF(AI94="","",Config!$B$9 + SUM($AI$2:AI94))</f>
        <v>49120</v>
      </c>
      <c r="AO94" s="16">
        <f t="shared" si="66"/>
        <v>0</v>
      </c>
      <c r="AP94" s="16">
        <f t="shared" si="67"/>
        <v>0</v>
      </c>
      <c r="AQ94" s="16">
        <f t="shared" si="68"/>
        <v>0</v>
      </c>
      <c r="AR94" s="16">
        <f t="shared" si="69"/>
        <v>0</v>
      </c>
      <c r="AS94" s="16">
        <f t="shared" si="70"/>
        <v>0</v>
      </c>
      <c r="AT94" s="17">
        <f t="shared" si="88"/>
        <v>10224.196457137634</v>
      </c>
      <c r="AU94" s="17">
        <f t="shared" si="89"/>
        <v>10225.197767918356</v>
      </c>
      <c r="AV94" s="17">
        <f t="shared" si="90"/>
        <v>9500</v>
      </c>
      <c r="AW94" s="17">
        <f t="shared" si="91"/>
        <v>10535.744561810738</v>
      </c>
      <c r="AX94" s="17">
        <f t="shared" si="92"/>
        <v>10185.744561810738</v>
      </c>
      <c r="AY94" s="17">
        <f t="shared" si="72"/>
        <v>701.24294787338295</v>
      </c>
      <c r="AZ94" s="17">
        <f t="shared" si="73"/>
        <v>1024.7913137587057</v>
      </c>
      <c r="BA94" s="17">
        <f t="shared" si="74"/>
        <v>1000</v>
      </c>
      <c r="BB94" s="17">
        <f t="shared" si="75"/>
        <v>574.06458009878588</v>
      </c>
      <c r="BC94" s="17">
        <f t="shared" si="76"/>
        <v>824.06458009878588</v>
      </c>
      <c r="BD94" s="17">
        <f>IF(OR(AE94="",B94=""),"",SUMIFS($AE$2:AE94,$B$2:B94,B94))</f>
        <v>-96</v>
      </c>
      <c r="BE94" s="17">
        <f>IF(OR(AF94="",B94=""),"",SUMIFS($AF$2:AF94,$B$2:B94,B94))</f>
        <v>-96</v>
      </c>
      <c r="BF94" s="17">
        <f>IF(OR(AG94="",B94=""),"",SUMIFS($AG$2:AG94,$B$2:B94,B94))</f>
        <v>-96</v>
      </c>
      <c r="BG94" s="17">
        <f>IF(OR(AH94="",B94=""),"",SUMIFS($AH$2:AH94,$B$2:B94,B94))</f>
        <v>-96</v>
      </c>
      <c r="BH94" s="17">
        <f>IF(OR(AI94="",B94=""),"",SUMIFS($AI$2:AI94,$B$2:B94,B94))</f>
        <v>-96</v>
      </c>
      <c r="BI94" s="17">
        <f t="shared" si="93"/>
        <v>49836</v>
      </c>
      <c r="BJ94" s="17">
        <f t="shared" si="94"/>
        <v>49772</v>
      </c>
      <c r="BK94" s="17">
        <f t="shared" si="95"/>
        <v>49292</v>
      </c>
      <c r="BL94" s="17">
        <f t="shared" si="96"/>
        <v>50016</v>
      </c>
      <c r="BM94" s="17">
        <f t="shared" si="97"/>
        <v>49796</v>
      </c>
      <c r="BN94" s="17">
        <f t="shared" si="78"/>
        <v>432</v>
      </c>
      <c r="BO94" s="17">
        <f t="shared" si="79"/>
        <v>936</v>
      </c>
      <c r="BP94" s="17">
        <f t="shared" si="80"/>
        <v>868</v>
      </c>
      <c r="BQ94" s="17">
        <f t="shared" si="81"/>
        <v>446</v>
      </c>
      <c r="BR94" s="17">
        <f t="shared" si="82"/>
        <v>676</v>
      </c>
    </row>
    <row r="95" spans="1:70" x14ac:dyDescent="0.25">
      <c r="A95">
        <f t="shared" si="64"/>
        <v>94</v>
      </c>
      <c r="B95" s="9">
        <v>46126</v>
      </c>
      <c r="C95" s="32">
        <v>0.84583333333333333</v>
      </c>
      <c r="D95" s="11" t="str">
        <f t="shared" si="98"/>
        <v>Ma</v>
      </c>
      <c r="E95" s="11" t="str">
        <f t="shared" si="65"/>
        <v>Other</v>
      </c>
      <c r="F95" s="12" t="s">
        <v>12</v>
      </c>
      <c r="G95" s="12" t="s">
        <v>14</v>
      </c>
      <c r="H95" s="12" t="s">
        <v>23</v>
      </c>
      <c r="I95" s="12" t="s">
        <v>24</v>
      </c>
      <c r="J95" s="13">
        <v>7.0000000000000007E-2</v>
      </c>
      <c r="K95" s="13">
        <v>0.02</v>
      </c>
      <c r="L95" s="13">
        <v>0.04</v>
      </c>
      <c r="M95" s="13">
        <v>7.0000000000000007E-2</v>
      </c>
      <c r="N95" s="12" t="s">
        <v>17</v>
      </c>
      <c r="O95" s="12"/>
      <c r="P95" s="14">
        <f t="shared" si="83"/>
        <v>-1</v>
      </c>
      <c r="Q95" s="14">
        <f t="shared" si="84"/>
        <v>-1</v>
      </c>
      <c r="R95" s="14">
        <f t="shared" si="85"/>
        <v>-1</v>
      </c>
      <c r="S95" s="14">
        <f t="shared" si="86"/>
        <v>-1</v>
      </c>
      <c r="T95" s="14">
        <f t="shared" si="87"/>
        <v>-1</v>
      </c>
      <c r="U95" s="15">
        <f>IF(P95="","",P95*Config!$B$6)</f>
        <v>-100</v>
      </c>
      <c r="V95" s="15">
        <f>IF(Q95="","",Q95*Config!$B$6)</f>
        <v>-100</v>
      </c>
      <c r="W95" s="15">
        <f>IF(R95="","",R95*Config!$B$6)</f>
        <v>-100</v>
      </c>
      <c r="X95" s="15">
        <f>IF(S95="","",S95*Config!$B$6)</f>
        <v>-100</v>
      </c>
      <c r="Y95" s="15">
        <f>IF(T95="","",T95*Config!$B$6)</f>
        <v>-100</v>
      </c>
      <c r="Z95" s="15">
        <f>IF(U95="","",Config!$B$4 + SUM($U$2:U95))</f>
        <v>9422.9535092642509</v>
      </c>
      <c r="AA95" s="15">
        <f>IF(V95="","",Config!$B$4 + SUM($V$2:V95))</f>
        <v>9100.4064541596508</v>
      </c>
      <c r="AB95" s="15">
        <f>IF(W95="","",Config!$B$4 + SUM($W$2:W95))</f>
        <v>8400</v>
      </c>
      <c r="AC95" s="15">
        <f>IF(X95="","",Config!$B$4 + SUM($X$2:X95))</f>
        <v>9861.6799817119518</v>
      </c>
      <c r="AD95" s="15">
        <f>IF(Y95="","",Config!$B$4 + SUM($Y$2:Y95))</f>
        <v>9261.6799817119518</v>
      </c>
      <c r="AE95" s="15">
        <f>IF(P95="","",P95*J95/100*Config!$B$11)</f>
        <v>-28.000000000000004</v>
      </c>
      <c r="AF95" s="15">
        <f>IF(Q95="","",Q95*J95/100*Config!$B$11)</f>
        <v>-28.000000000000004</v>
      </c>
      <c r="AG95" s="15">
        <f>IF(R95="","",R95*J95/100*Config!$B$11)</f>
        <v>-28.000000000000004</v>
      </c>
      <c r="AH95" s="15">
        <f>IF(S95="","",S95*J95/100*Config!$B$11)</f>
        <v>-28.000000000000004</v>
      </c>
      <c r="AI95" s="15">
        <f>IF(T95="","",T95*J95/100*Config!$B$11)</f>
        <v>-28.000000000000004</v>
      </c>
      <c r="AJ95" s="15">
        <f>IF(AE95="","",Config!$B$9 + SUM($AE$2:AE95))</f>
        <v>49376</v>
      </c>
      <c r="AK95" s="15">
        <f>IF(AF95="","",Config!$B$9 + SUM($AF$2:AF95))</f>
        <v>48808</v>
      </c>
      <c r="AL95" s="15">
        <f>IF(AG95="","",Config!$B$9 + SUM($AG$2:AG95))</f>
        <v>48396</v>
      </c>
      <c r="AM95" s="15">
        <f>IF(AH95="","",Config!$B$9 + SUM($AH$2:AH95))</f>
        <v>49542</v>
      </c>
      <c r="AN95" s="15">
        <f>IF(AI95="","",Config!$B$9 + SUM($AI$2:AI95))</f>
        <v>49092</v>
      </c>
      <c r="AO95" s="16">
        <f t="shared" si="66"/>
        <v>0</v>
      </c>
      <c r="AP95" s="16">
        <f t="shared" si="67"/>
        <v>0</v>
      </c>
      <c r="AQ95" s="16">
        <f t="shared" si="68"/>
        <v>0</v>
      </c>
      <c r="AR95" s="16">
        <f t="shared" si="69"/>
        <v>0</v>
      </c>
      <c r="AS95" s="16">
        <f t="shared" si="70"/>
        <v>0</v>
      </c>
      <c r="AT95" s="17">
        <f t="shared" si="88"/>
        <v>10224.196457137634</v>
      </c>
      <c r="AU95" s="17">
        <f t="shared" si="89"/>
        <v>10225.197767918356</v>
      </c>
      <c r="AV95" s="17">
        <f t="shared" si="90"/>
        <v>9500</v>
      </c>
      <c r="AW95" s="17">
        <f t="shared" si="91"/>
        <v>10535.744561810738</v>
      </c>
      <c r="AX95" s="17">
        <f t="shared" si="92"/>
        <v>10185.744561810738</v>
      </c>
      <c r="AY95" s="17">
        <f t="shared" si="72"/>
        <v>801.24294787338295</v>
      </c>
      <c r="AZ95" s="17">
        <f t="shared" si="73"/>
        <v>1124.7913137587057</v>
      </c>
      <c r="BA95" s="17">
        <f t="shared" si="74"/>
        <v>1100</v>
      </c>
      <c r="BB95" s="17">
        <f t="shared" si="75"/>
        <v>674.06458009878588</v>
      </c>
      <c r="BC95" s="17">
        <f t="shared" si="76"/>
        <v>924.06458009878588</v>
      </c>
      <c r="BD95" s="17">
        <f>IF(OR(AE95="",B95=""),"",SUMIFS($AE$2:AE95,$B$2:B95,B95))</f>
        <v>-124</v>
      </c>
      <c r="BE95" s="17">
        <f>IF(OR(AF95="",B95=""),"",SUMIFS($AF$2:AF95,$B$2:B95,B95))</f>
        <v>-124</v>
      </c>
      <c r="BF95" s="17">
        <f>IF(OR(AG95="",B95=""),"",SUMIFS($AG$2:AG95,$B$2:B95,B95))</f>
        <v>-124</v>
      </c>
      <c r="BG95" s="17">
        <f>IF(OR(AH95="",B95=""),"",SUMIFS($AH$2:AH95,$B$2:B95,B95))</f>
        <v>-124</v>
      </c>
      <c r="BH95" s="17">
        <f>IF(OR(AI95="",B95=""),"",SUMIFS($AI$2:AI95,$B$2:B95,B95))</f>
        <v>-124</v>
      </c>
      <c r="BI95" s="17">
        <f t="shared" si="93"/>
        <v>49836</v>
      </c>
      <c r="BJ95" s="17">
        <f t="shared" si="94"/>
        <v>49772</v>
      </c>
      <c r="BK95" s="17">
        <f t="shared" si="95"/>
        <v>49292</v>
      </c>
      <c r="BL95" s="17">
        <f t="shared" si="96"/>
        <v>50016</v>
      </c>
      <c r="BM95" s="17">
        <f t="shared" si="97"/>
        <v>49796</v>
      </c>
      <c r="BN95" s="17">
        <f t="shared" si="78"/>
        <v>460</v>
      </c>
      <c r="BO95" s="17">
        <f t="shared" si="79"/>
        <v>964</v>
      </c>
      <c r="BP95" s="17">
        <f t="shared" si="80"/>
        <v>896</v>
      </c>
      <c r="BQ95" s="17">
        <f t="shared" si="81"/>
        <v>474</v>
      </c>
      <c r="BR95" s="17">
        <f t="shared" si="82"/>
        <v>704</v>
      </c>
    </row>
    <row r="96" spans="1:70" x14ac:dyDescent="0.25">
      <c r="A96">
        <f t="shared" si="64"/>
        <v>95</v>
      </c>
      <c r="B96" s="9">
        <v>46125</v>
      </c>
      <c r="C96" s="32">
        <v>0.82499999999999996</v>
      </c>
      <c r="D96" s="11" t="str">
        <f t="shared" si="98"/>
        <v>Lu</v>
      </c>
      <c r="E96" s="11" t="str">
        <f t="shared" si="65"/>
        <v>D</v>
      </c>
      <c r="F96" s="12" t="s">
        <v>12</v>
      </c>
      <c r="G96" s="12" t="s">
        <v>14</v>
      </c>
      <c r="H96" s="12" t="s">
        <v>23</v>
      </c>
      <c r="I96" s="12" t="s">
        <v>16</v>
      </c>
      <c r="J96" s="13">
        <v>0.28999999999999998</v>
      </c>
      <c r="K96" s="13">
        <v>0.15</v>
      </c>
      <c r="L96" s="13">
        <v>0.26</v>
      </c>
      <c r="M96" s="13">
        <v>0.28999999999999998</v>
      </c>
      <c r="N96" s="12" t="s">
        <v>36</v>
      </c>
      <c r="O96" s="12"/>
      <c r="P96" s="14">
        <f t="shared" si="83"/>
        <v>0.51724137931034486</v>
      </c>
      <c r="Q96" s="14">
        <f t="shared" si="84"/>
        <v>0.89655172413793116</v>
      </c>
      <c r="R96" s="14">
        <f t="shared" si="85"/>
        <v>1</v>
      </c>
      <c r="S96" s="14">
        <f t="shared" si="86"/>
        <v>0.70689655172413801</v>
      </c>
      <c r="T96" s="14">
        <f t="shared" si="87"/>
        <v>0.70689655172413801</v>
      </c>
      <c r="U96" s="15">
        <f>IF(P96="","",P96*Config!$B$6)</f>
        <v>51.724137931034484</v>
      </c>
      <c r="V96" s="15">
        <f>IF(Q96="","",Q96*Config!$B$6)</f>
        <v>89.65517241379311</v>
      </c>
      <c r="W96" s="15">
        <f>IF(R96="","",R96*Config!$B$6)</f>
        <v>100</v>
      </c>
      <c r="X96" s="15">
        <f>IF(S96="","",S96*Config!$B$6)</f>
        <v>70.689655172413808</v>
      </c>
      <c r="Y96" s="15">
        <f>IF(T96="","",T96*Config!$B$6)</f>
        <v>70.689655172413808</v>
      </c>
      <c r="Z96" s="15">
        <f>IF(U96="","",Config!$B$4 + SUM($U$2:U96))</f>
        <v>9474.6776471952853</v>
      </c>
      <c r="AA96" s="15">
        <f>IF(V96="","",Config!$B$4 + SUM($V$2:V96))</f>
        <v>9190.0616265734443</v>
      </c>
      <c r="AB96" s="15">
        <f>IF(W96="","",Config!$B$4 + SUM($W$2:W96))</f>
        <v>8500</v>
      </c>
      <c r="AC96" s="15">
        <f>IF(X96="","",Config!$B$4 + SUM($X$2:X96))</f>
        <v>9932.3696368843648</v>
      </c>
      <c r="AD96" s="15">
        <f>IF(Y96="","",Config!$B$4 + SUM($Y$2:Y96))</f>
        <v>9332.3696368843648</v>
      </c>
      <c r="AE96" s="15">
        <f>IF(P96="","",P96*J96/100*Config!$B$11)</f>
        <v>60</v>
      </c>
      <c r="AF96" s="15">
        <f>IF(Q96="","",Q96*J96/100*Config!$B$11)</f>
        <v>104</v>
      </c>
      <c r="AG96" s="15">
        <f>IF(R96="","",R96*J96/100*Config!$B$11)</f>
        <v>115.99999999999999</v>
      </c>
      <c r="AH96" s="15">
        <f>IF(S96="","",S96*J96/100*Config!$B$11)</f>
        <v>82</v>
      </c>
      <c r="AI96" s="15">
        <f>IF(T96="","",T96*J96/100*Config!$B$11)</f>
        <v>82</v>
      </c>
      <c r="AJ96" s="15">
        <f>IF(AE96="","",Config!$B$9 + SUM($AE$2:AE96))</f>
        <v>49436</v>
      </c>
      <c r="AK96" s="15">
        <f>IF(AF96="","",Config!$B$9 + SUM($AF$2:AF96))</f>
        <v>48912</v>
      </c>
      <c r="AL96" s="15">
        <f>IF(AG96="","",Config!$B$9 + SUM($AG$2:AG96))</f>
        <v>48512</v>
      </c>
      <c r="AM96" s="15">
        <f>IF(AH96="","",Config!$B$9 + SUM($AH$2:AH96))</f>
        <v>49624</v>
      </c>
      <c r="AN96" s="15">
        <f>IF(AI96="","",Config!$B$9 + SUM($AI$2:AI96))</f>
        <v>49174</v>
      </c>
      <c r="AO96" s="16">
        <f t="shared" si="66"/>
        <v>1</v>
      </c>
      <c r="AP96" s="16">
        <f t="shared" si="67"/>
        <v>1</v>
      </c>
      <c r="AQ96" s="16">
        <f t="shared" si="68"/>
        <v>1</v>
      </c>
      <c r="AR96" s="16">
        <f t="shared" si="69"/>
        <v>1</v>
      </c>
      <c r="AS96" s="16">
        <f t="shared" si="70"/>
        <v>1</v>
      </c>
      <c r="AT96" s="17">
        <f t="shared" si="88"/>
        <v>10224.196457137634</v>
      </c>
      <c r="AU96" s="17">
        <f t="shared" si="89"/>
        <v>10225.197767918356</v>
      </c>
      <c r="AV96" s="17">
        <f t="shared" si="90"/>
        <v>9500</v>
      </c>
      <c r="AW96" s="17">
        <f t="shared" si="91"/>
        <v>10535.744561810738</v>
      </c>
      <c r="AX96" s="17">
        <f t="shared" si="92"/>
        <v>10185.744561810738</v>
      </c>
      <c r="AY96" s="17">
        <f t="shared" si="72"/>
        <v>749.51880994234853</v>
      </c>
      <c r="AZ96" s="17">
        <f t="shared" si="73"/>
        <v>1035.1361413449122</v>
      </c>
      <c r="BA96" s="17">
        <f t="shared" si="74"/>
        <v>1000</v>
      </c>
      <c r="BB96" s="17">
        <f t="shared" si="75"/>
        <v>603.37492492637284</v>
      </c>
      <c r="BC96" s="17">
        <f t="shared" si="76"/>
        <v>853.37492492637284</v>
      </c>
      <c r="BD96" s="17">
        <f>IF(OR(AE96="",B96=""),"",SUMIFS($AE$2:AE96,$B$2:B96,B96))</f>
        <v>60</v>
      </c>
      <c r="BE96" s="17">
        <f>IF(OR(AF96="",B96=""),"",SUMIFS($AF$2:AF96,$B$2:B96,B96))</f>
        <v>104</v>
      </c>
      <c r="BF96" s="17">
        <f>IF(OR(AG96="",B96=""),"",SUMIFS($AG$2:AG96,$B$2:B96,B96))</f>
        <v>115.99999999999999</v>
      </c>
      <c r="BG96" s="17">
        <f>IF(OR(AH96="",B96=""),"",SUMIFS($AH$2:AH96,$B$2:B96,B96))</f>
        <v>82</v>
      </c>
      <c r="BH96" s="17">
        <f>IF(OR(AI96="",B96=""),"",SUMIFS($AI$2:AI96,$B$2:B96,B96))</f>
        <v>82</v>
      </c>
      <c r="BI96" s="17">
        <f t="shared" si="93"/>
        <v>49836</v>
      </c>
      <c r="BJ96" s="17">
        <f t="shared" si="94"/>
        <v>49772</v>
      </c>
      <c r="BK96" s="17">
        <f t="shared" si="95"/>
        <v>49292</v>
      </c>
      <c r="BL96" s="17">
        <f t="shared" si="96"/>
        <v>50016</v>
      </c>
      <c r="BM96" s="17">
        <f t="shared" si="97"/>
        <v>49796</v>
      </c>
      <c r="BN96" s="17">
        <f t="shared" si="78"/>
        <v>400</v>
      </c>
      <c r="BO96" s="17">
        <f t="shared" si="79"/>
        <v>860</v>
      </c>
      <c r="BP96" s="17">
        <f t="shared" si="80"/>
        <v>780</v>
      </c>
      <c r="BQ96" s="17">
        <f t="shared" si="81"/>
        <v>392</v>
      </c>
      <c r="BR96" s="17">
        <f t="shared" si="82"/>
        <v>622</v>
      </c>
    </row>
    <row r="97" spans="1:70" x14ac:dyDescent="0.25">
      <c r="A97">
        <f t="shared" si="64"/>
        <v>96</v>
      </c>
      <c r="B97" s="9">
        <v>46125</v>
      </c>
      <c r="C97" s="32">
        <v>0.68958333333333333</v>
      </c>
      <c r="D97" s="11" t="str">
        <f t="shared" si="98"/>
        <v>Lu</v>
      </c>
      <c r="E97" s="11" t="str">
        <f t="shared" si="65"/>
        <v>D</v>
      </c>
      <c r="F97" s="12" t="s">
        <v>12</v>
      </c>
      <c r="G97" s="12" t="s">
        <v>14</v>
      </c>
      <c r="H97" s="12" t="s">
        <v>23</v>
      </c>
      <c r="I97" s="12" t="s">
        <v>24</v>
      </c>
      <c r="J97" s="13">
        <v>0.78</v>
      </c>
      <c r="K97" s="13">
        <v>0.45</v>
      </c>
      <c r="L97" s="13">
        <v>0.74</v>
      </c>
      <c r="M97" s="13">
        <v>0.78</v>
      </c>
      <c r="N97" s="12" t="s">
        <v>17</v>
      </c>
      <c r="O97" s="12"/>
      <c r="P97" s="14">
        <f t="shared" si="83"/>
        <v>-1</v>
      </c>
      <c r="Q97" s="14">
        <f t="shared" si="84"/>
        <v>-1</v>
      </c>
      <c r="R97" s="14">
        <f t="shared" si="85"/>
        <v>-1</v>
      </c>
      <c r="S97" s="14">
        <f t="shared" si="86"/>
        <v>-1</v>
      </c>
      <c r="T97" s="14">
        <f t="shared" si="87"/>
        <v>-1</v>
      </c>
      <c r="U97" s="15">
        <f>IF(P97="","",P97*Config!$B$6)</f>
        <v>-100</v>
      </c>
      <c r="V97" s="15">
        <f>IF(Q97="","",Q97*Config!$B$6)</f>
        <v>-100</v>
      </c>
      <c r="W97" s="15">
        <f>IF(R97="","",R97*Config!$B$6)</f>
        <v>-100</v>
      </c>
      <c r="X97" s="15">
        <f>IF(S97="","",S97*Config!$B$6)</f>
        <v>-100</v>
      </c>
      <c r="Y97" s="15">
        <f>IF(T97="","",T97*Config!$B$6)</f>
        <v>-100</v>
      </c>
      <c r="Z97" s="15">
        <f>IF(U97="","",Config!$B$4 + SUM($U$2:U97))</f>
        <v>9374.6776471952853</v>
      </c>
      <c r="AA97" s="15">
        <f>IF(V97="","",Config!$B$4 + SUM($V$2:V97))</f>
        <v>9090.0616265734443</v>
      </c>
      <c r="AB97" s="15">
        <f>IF(W97="","",Config!$B$4 + SUM($W$2:W97))</f>
        <v>8400</v>
      </c>
      <c r="AC97" s="15">
        <f>IF(X97="","",Config!$B$4 + SUM($X$2:X97))</f>
        <v>9832.3696368843648</v>
      </c>
      <c r="AD97" s="15">
        <f>IF(Y97="","",Config!$B$4 + SUM($Y$2:Y97))</f>
        <v>9232.3696368843648</v>
      </c>
      <c r="AE97" s="15">
        <f>IF(P97="","",P97*J97/100*Config!$B$11)</f>
        <v>-312</v>
      </c>
      <c r="AF97" s="15">
        <f>IF(Q97="","",Q97*J97/100*Config!$B$11)</f>
        <v>-312</v>
      </c>
      <c r="AG97" s="15">
        <f>IF(R97="","",R97*J97/100*Config!$B$11)</f>
        <v>-312</v>
      </c>
      <c r="AH97" s="15">
        <f>IF(S97="","",S97*J97/100*Config!$B$11)</f>
        <v>-312</v>
      </c>
      <c r="AI97" s="15">
        <f>IF(T97="","",T97*J97/100*Config!$B$11)</f>
        <v>-312</v>
      </c>
      <c r="AJ97" s="15">
        <f>IF(AE97="","",Config!$B$9 + SUM($AE$2:AE97))</f>
        <v>49124</v>
      </c>
      <c r="AK97" s="15">
        <f>IF(AF97="","",Config!$B$9 + SUM($AF$2:AF97))</f>
        <v>48600</v>
      </c>
      <c r="AL97" s="15">
        <f>IF(AG97="","",Config!$B$9 + SUM($AG$2:AG97))</f>
        <v>48200</v>
      </c>
      <c r="AM97" s="15">
        <f>IF(AH97="","",Config!$B$9 + SUM($AH$2:AH97))</f>
        <v>49312</v>
      </c>
      <c r="AN97" s="15">
        <f>IF(AI97="","",Config!$B$9 + SUM($AI$2:AI97))</f>
        <v>48862</v>
      </c>
      <c r="AO97" s="16">
        <f t="shared" si="66"/>
        <v>0</v>
      </c>
      <c r="AP97" s="16">
        <f t="shared" si="67"/>
        <v>0</v>
      </c>
      <c r="AQ97" s="16">
        <f t="shared" si="68"/>
        <v>0</v>
      </c>
      <c r="AR97" s="16">
        <f t="shared" si="69"/>
        <v>0</v>
      </c>
      <c r="AS97" s="16">
        <f t="shared" si="70"/>
        <v>0</v>
      </c>
      <c r="AT97" s="17">
        <f t="shared" si="88"/>
        <v>10224.196457137634</v>
      </c>
      <c r="AU97" s="17">
        <f t="shared" si="89"/>
        <v>10225.197767918356</v>
      </c>
      <c r="AV97" s="17">
        <f t="shared" si="90"/>
        <v>9500</v>
      </c>
      <c r="AW97" s="17">
        <f t="shared" si="91"/>
        <v>10535.744561810738</v>
      </c>
      <c r="AX97" s="17">
        <f t="shared" si="92"/>
        <v>10185.744561810738</v>
      </c>
      <c r="AY97" s="17">
        <f t="shared" si="72"/>
        <v>849.51880994234853</v>
      </c>
      <c r="AZ97" s="17">
        <f t="shared" si="73"/>
        <v>1135.1361413449122</v>
      </c>
      <c r="BA97" s="17">
        <f t="shared" si="74"/>
        <v>1100</v>
      </c>
      <c r="BB97" s="17">
        <f t="shared" si="75"/>
        <v>703.37492492637284</v>
      </c>
      <c r="BC97" s="17">
        <f t="shared" si="76"/>
        <v>953.37492492637284</v>
      </c>
      <c r="BD97" s="17">
        <f>IF(OR(AE97="",B97=""),"",SUMIFS($AE$2:AE97,$B$2:B97,B97))</f>
        <v>-252</v>
      </c>
      <c r="BE97" s="17">
        <f>IF(OR(AF97="",B97=""),"",SUMIFS($AF$2:AF97,$B$2:B97,B97))</f>
        <v>-208</v>
      </c>
      <c r="BF97" s="17">
        <f>IF(OR(AG97="",B97=""),"",SUMIFS($AG$2:AG97,$B$2:B97,B97))</f>
        <v>-196</v>
      </c>
      <c r="BG97" s="17">
        <f>IF(OR(AH97="",B97=""),"",SUMIFS($AH$2:AH97,$B$2:B97,B97))</f>
        <v>-230</v>
      </c>
      <c r="BH97" s="17">
        <f>IF(OR(AI97="",B97=""),"",SUMIFS($AI$2:AI97,$B$2:B97,B97))</f>
        <v>-230</v>
      </c>
      <c r="BI97" s="17">
        <f t="shared" si="93"/>
        <v>49836</v>
      </c>
      <c r="BJ97" s="17">
        <f t="shared" si="94"/>
        <v>49772</v>
      </c>
      <c r="BK97" s="17">
        <f t="shared" si="95"/>
        <v>49292</v>
      </c>
      <c r="BL97" s="17">
        <f t="shared" si="96"/>
        <v>50016</v>
      </c>
      <c r="BM97" s="17">
        <f t="shared" si="97"/>
        <v>49796</v>
      </c>
      <c r="BN97" s="17">
        <f t="shared" si="78"/>
        <v>712</v>
      </c>
      <c r="BO97" s="17">
        <f t="shared" si="79"/>
        <v>1172</v>
      </c>
      <c r="BP97" s="17">
        <f t="shared" si="80"/>
        <v>1092</v>
      </c>
      <c r="BQ97" s="17">
        <f t="shared" si="81"/>
        <v>704</v>
      </c>
      <c r="BR97" s="17">
        <f t="shared" si="82"/>
        <v>934</v>
      </c>
    </row>
    <row r="98" spans="1:70" x14ac:dyDescent="0.25">
      <c r="A98">
        <f t="shared" si="64"/>
        <v>97</v>
      </c>
      <c r="B98" s="9">
        <v>46122</v>
      </c>
      <c r="C98" s="32">
        <v>0.88749999999999996</v>
      </c>
      <c r="D98" s="11" t="str">
        <f t="shared" si="98"/>
        <v>Vi</v>
      </c>
      <c r="E98" s="11" t="str">
        <f t="shared" si="65"/>
        <v>D</v>
      </c>
      <c r="F98" s="12" t="s">
        <v>12</v>
      </c>
      <c r="G98" s="12" t="s">
        <v>14</v>
      </c>
      <c r="H98" s="12" t="s">
        <v>23</v>
      </c>
      <c r="I98" s="12" t="s">
        <v>16</v>
      </c>
      <c r="J98" s="13">
        <v>0.08</v>
      </c>
      <c r="K98" s="13">
        <v>0.03</v>
      </c>
      <c r="L98" s="13">
        <v>0.05</v>
      </c>
      <c r="M98" s="13">
        <v>0.08</v>
      </c>
      <c r="N98" s="12" t="s">
        <v>32</v>
      </c>
      <c r="O98" s="12"/>
      <c r="P98" s="14">
        <f t="shared" si="83"/>
        <v>0.375</v>
      </c>
      <c r="Q98" s="14">
        <f t="shared" si="84"/>
        <v>0.625</v>
      </c>
      <c r="R98" s="14">
        <f t="shared" si="85"/>
        <v>-1</v>
      </c>
      <c r="S98" s="14">
        <f t="shared" si="86"/>
        <v>0.5</v>
      </c>
      <c r="T98" s="14">
        <f t="shared" si="87"/>
        <v>0.5</v>
      </c>
      <c r="U98" s="15">
        <f>IF(P98="","",P98*Config!$B$6)</f>
        <v>37.5</v>
      </c>
      <c r="V98" s="15">
        <f>IF(Q98="","",Q98*Config!$B$6)</f>
        <v>62.5</v>
      </c>
      <c r="W98" s="15">
        <f>IF(R98="","",R98*Config!$B$6)</f>
        <v>-100</v>
      </c>
      <c r="X98" s="15">
        <f>IF(S98="","",S98*Config!$B$6)</f>
        <v>50</v>
      </c>
      <c r="Y98" s="15">
        <f>IF(T98="","",T98*Config!$B$6)</f>
        <v>50</v>
      </c>
      <c r="Z98" s="15">
        <f>IF(U98="","",Config!$B$4 + SUM($U$2:U98))</f>
        <v>9412.1776471952853</v>
      </c>
      <c r="AA98" s="15">
        <f>IF(V98="","",Config!$B$4 + SUM($V$2:V98))</f>
        <v>9152.5616265734443</v>
      </c>
      <c r="AB98" s="15">
        <f>IF(W98="","",Config!$B$4 + SUM($W$2:W98))</f>
        <v>8300</v>
      </c>
      <c r="AC98" s="15">
        <f>IF(X98="","",Config!$B$4 + SUM($X$2:X98))</f>
        <v>9882.3696368843648</v>
      </c>
      <c r="AD98" s="15">
        <f>IF(Y98="","",Config!$B$4 + SUM($Y$2:Y98))</f>
        <v>9282.3696368843648</v>
      </c>
      <c r="AE98" s="15">
        <f>IF(P98="","",P98*J98/100*Config!$B$11)</f>
        <v>11.999999999999998</v>
      </c>
      <c r="AF98" s="15">
        <f>IF(Q98="","",Q98*J98/100*Config!$B$11)</f>
        <v>20</v>
      </c>
      <c r="AG98" s="15">
        <f>IF(R98="","",R98*J98/100*Config!$B$11)</f>
        <v>-32</v>
      </c>
      <c r="AH98" s="15">
        <f>IF(S98="","",S98*J98/100*Config!$B$11)</f>
        <v>16</v>
      </c>
      <c r="AI98" s="15">
        <f>IF(T98="","",T98*J98/100*Config!$B$11)</f>
        <v>16</v>
      </c>
      <c r="AJ98" s="15">
        <f>IF(AE98="","",Config!$B$9 + SUM($AE$2:AE98))</f>
        <v>49136</v>
      </c>
      <c r="AK98" s="15">
        <f>IF(AF98="","",Config!$B$9 + SUM($AF$2:AF98))</f>
        <v>48620</v>
      </c>
      <c r="AL98" s="15">
        <f>IF(AG98="","",Config!$B$9 + SUM($AG$2:AG98))</f>
        <v>48168</v>
      </c>
      <c r="AM98" s="15">
        <f>IF(AH98="","",Config!$B$9 + SUM($AH$2:AH98))</f>
        <v>49328</v>
      </c>
      <c r="AN98" s="15">
        <f>IF(AI98="","",Config!$B$9 + SUM($AI$2:AI98))</f>
        <v>48878</v>
      </c>
      <c r="AO98" s="16">
        <f t="shared" si="66"/>
        <v>1</v>
      </c>
      <c r="AP98" s="16">
        <f t="shared" si="67"/>
        <v>1</v>
      </c>
      <c r="AQ98" s="16">
        <f t="shared" si="68"/>
        <v>0</v>
      </c>
      <c r="AR98" s="16">
        <f t="shared" si="69"/>
        <v>1</v>
      </c>
      <c r="AS98" s="16">
        <f t="shared" si="70"/>
        <v>1</v>
      </c>
      <c r="AT98" s="17">
        <f t="shared" si="88"/>
        <v>10224.196457137634</v>
      </c>
      <c r="AU98" s="17">
        <f t="shared" si="89"/>
        <v>10225.197767918356</v>
      </c>
      <c r="AV98" s="17">
        <f t="shared" si="90"/>
        <v>9500</v>
      </c>
      <c r="AW98" s="17">
        <f t="shared" si="91"/>
        <v>10535.744561810738</v>
      </c>
      <c r="AX98" s="17">
        <f t="shared" si="92"/>
        <v>10185.744561810738</v>
      </c>
      <c r="AY98" s="17">
        <f t="shared" si="72"/>
        <v>812.01880994234853</v>
      </c>
      <c r="AZ98" s="17">
        <f t="shared" si="73"/>
        <v>1072.6361413449122</v>
      </c>
      <c r="BA98" s="17">
        <f t="shared" si="74"/>
        <v>1200</v>
      </c>
      <c r="BB98" s="17">
        <f t="shared" si="75"/>
        <v>653.37492492637284</v>
      </c>
      <c r="BC98" s="17">
        <f t="shared" si="76"/>
        <v>903.37492492637284</v>
      </c>
      <c r="BD98" s="17">
        <f>IF(OR(AE98="",B98=""),"",SUMIFS($AE$2:AE98,$B$2:B98,B98))</f>
        <v>11.999999999999998</v>
      </c>
      <c r="BE98" s="17">
        <f>IF(OR(AF98="",B98=""),"",SUMIFS($AF$2:AF98,$B$2:B98,B98))</f>
        <v>20</v>
      </c>
      <c r="BF98" s="17">
        <f>IF(OR(AG98="",B98=""),"",SUMIFS($AG$2:AG98,$B$2:B98,B98))</f>
        <v>-32</v>
      </c>
      <c r="BG98" s="17">
        <f>IF(OR(AH98="",B98=""),"",SUMIFS($AH$2:AH98,$B$2:B98,B98))</f>
        <v>16</v>
      </c>
      <c r="BH98" s="17">
        <f>IF(OR(AI98="",B98=""),"",SUMIFS($AI$2:AI98,$B$2:B98,B98))</f>
        <v>16</v>
      </c>
      <c r="BI98" s="17">
        <f t="shared" si="93"/>
        <v>49836</v>
      </c>
      <c r="BJ98" s="17">
        <f t="shared" si="94"/>
        <v>49772</v>
      </c>
      <c r="BK98" s="17">
        <f t="shared" si="95"/>
        <v>49292</v>
      </c>
      <c r="BL98" s="17">
        <f t="shared" si="96"/>
        <v>50016</v>
      </c>
      <c r="BM98" s="17">
        <f t="shared" si="97"/>
        <v>49796</v>
      </c>
      <c r="BN98" s="17">
        <f t="shared" si="78"/>
        <v>700</v>
      </c>
      <c r="BO98" s="17">
        <f t="shared" si="79"/>
        <v>1152</v>
      </c>
      <c r="BP98" s="17">
        <f t="shared" si="80"/>
        <v>1124</v>
      </c>
      <c r="BQ98" s="17">
        <f t="shared" si="81"/>
        <v>688</v>
      </c>
      <c r="BR98" s="17">
        <f t="shared" si="82"/>
        <v>918</v>
      </c>
    </row>
    <row r="99" spans="1:70" x14ac:dyDescent="0.25">
      <c r="A99">
        <f t="shared" si="64"/>
        <v>98</v>
      </c>
      <c r="B99" s="9">
        <v>46122</v>
      </c>
      <c r="C99" s="32">
        <v>0.73958333333333337</v>
      </c>
      <c r="D99" s="11" t="str">
        <f t="shared" si="98"/>
        <v>Vi</v>
      </c>
      <c r="E99" s="11" t="str">
        <f t="shared" si="65"/>
        <v>D</v>
      </c>
      <c r="F99" s="12" t="s">
        <v>12</v>
      </c>
      <c r="G99" s="12" t="s">
        <v>14</v>
      </c>
      <c r="H99" s="12" t="s">
        <v>23</v>
      </c>
      <c r="I99" s="12" t="s">
        <v>24</v>
      </c>
      <c r="J99" s="13">
        <v>0.14000000000000001</v>
      </c>
      <c r="K99" s="13">
        <v>7.0000000000000007E-2</v>
      </c>
      <c r="L99" s="13">
        <v>0.11</v>
      </c>
      <c r="M99" s="13">
        <v>0.14000000000000001</v>
      </c>
      <c r="N99" s="12" t="s">
        <v>36</v>
      </c>
      <c r="O99" s="12"/>
      <c r="P99" s="14">
        <f t="shared" si="83"/>
        <v>0.5</v>
      </c>
      <c r="Q99" s="14">
        <f t="shared" si="84"/>
        <v>0.7857142857142857</v>
      </c>
      <c r="R99" s="14">
        <f t="shared" si="85"/>
        <v>1</v>
      </c>
      <c r="S99" s="14">
        <f t="shared" si="86"/>
        <v>0.64285714285714279</v>
      </c>
      <c r="T99" s="14">
        <f t="shared" si="87"/>
        <v>0.64285714285714279</v>
      </c>
      <c r="U99" s="15">
        <f>IF(P99="","",P99*Config!$B$6)</f>
        <v>50</v>
      </c>
      <c r="V99" s="15">
        <f>IF(Q99="","",Q99*Config!$B$6)</f>
        <v>78.571428571428569</v>
      </c>
      <c r="W99" s="15">
        <f>IF(R99="","",R99*Config!$B$6)</f>
        <v>100</v>
      </c>
      <c r="X99" s="15">
        <f>IF(S99="","",S99*Config!$B$6)</f>
        <v>64.285714285714278</v>
      </c>
      <c r="Y99" s="15">
        <f>IF(T99="","",T99*Config!$B$6)</f>
        <v>64.285714285714278</v>
      </c>
      <c r="Z99" s="15">
        <f>IF(U99="","",Config!$B$4 + SUM($U$2:U99))</f>
        <v>9462.1776471952853</v>
      </c>
      <c r="AA99" s="15">
        <f>IF(V99="","",Config!$B$4 + SUM($V$2:V99))</f>
        <v>9231.1330551448718</v>
      </c>
      <c r="AB99" s="15">
        <f>IF(W99="","",Config!$B$4 + SUM($W$2:W99))</f>
        <v>8400</v>
      </c>
      <c r="AC99" s="15">
        <f>IF(X99="","",Config!$B$4 + SUM($X$2:X99))</f>
        <v>9946.6553511700786</v>
      </c>
      <c r="AD99" s="15">
        <f>IF(Y99="","",Config!$B$4 + SUM($Y$2:Y99))</f>
        <v>9346.6553511700786</v>
      </c>
      <c r="AE99" s="15">
        <f>IF(P99="","",P99*J99/100*Config!$B$11)</f>
        <v>28.000000000000004</v>
      </c>
      <c r="AF99" s="15">
        <f>IF(Q99="","",Q99*J99/100*Config!$B$11)</f>
        <v>44</v>
      </c>
      <c r="AG99" s="15">
        <f>IF(R99="","",R99*J99/100*Config!$B$11)</f>
        <v>56.000000000000007</v>
      </c>
      <c r="AH99" s="15">
        <f>IF(S99="","",S99*J99/100*Config!$B$11)</f>
        <v>36</v>
      </c>
      <c r="AI99" s="15">
        <f>IF(T99="","",T99*J99/100*Config!$B$11)</f>
        <v>36</v>
      </c>
      <c r="AJ99" s="15">
        <f>IF(AE99="","",Config!$B$9 + SUM($AE$2:AE99))</f>
        <v>49164</v>
      </c>
      <c r="AK99" s="15">
        <f>IF(AF99="","",Config!$B$9 + SUM($AF$2:AF99))</f>
        <v>48664</v>
      </c>
      <c r="AL99" s="15">
        <f>IF(AG99="","",Config!$B$9 + SUM($AG$2:AG99))</f>
        <v>48224</v>
      </c>
      <c r="AM99" s="15">
        <f>IF(AH99="","",Config!$B$9 + SUM($AH$2:AH99))</f>
        <v>49364</v>
      </c>
      <c r="AN99" s="15">
        <f>IF(AI99="","",Config!$B$9 + SUM($AI$2:AI99))</f>
        <v>48914</v>
      </c>
      <c r="AO99" s="16">
        <f t="shared" si="66"/>
        <v>1</v>
      </c>
      <c r="AP99" s="16">
        <f t="shared" si="67"/>
        <v>1</v>
      </c>
      <c r="AQ99" s="16">
        <f t="shared" si="68"/>
        <v>1</v>
      </c>
      <c r="AR99" s="16">
        <f t="shared" si="69"/>
        <v>1</v>
      </c>
      <c r="AS99" s="16">
        <f t="shared" si="70"/>
        <v>1</v>
      </c>
      <c r="AT99" s="17">
        <f t="shared" si="88"/>
        <v>10224.196457137634</v>
      </c>
      <c r="AU99" s="17">
        <f t="shared" si="89"/>
        <v>10225.197767918356</v>
      </c>
      <c r="AV99" s="17">
        <f t="shared" si="90"/>
        <v>9500</v>
      </c>
      <c r="AW99" s="17">
        <f t="shared" si="91"/>
        <v>10535.744561810738</v>
      </c>
      <c r="AX99" s="17">
        <f t="shared" si="92"/>
        <v>10185.744561810738</v>
      </c>
      <c r="AY99" s="17">
        <f t="shared" si="72"/>
        <v>762.01880994234853</v>
      </c>
      <c r="AZ99" s="17">
        <f t="shared" si="73"/>
        <v>994.06471277348464</v>
      </c>
      <c r="BA99" s="17">
        <f t="shared" si="74"/>
        <v>1100</v>
      </c>
      <c r="BB99" s="17">
        <f t="shared" si="75"/>
        <v>589.08921064065908</v>
      </c>
      <c r="BC99" s="17">
        <f t="shared" si="76"/>
        <v>839.08921064065908</v>
      </c>
      <c r="BD99" s="17">
        <f>IF(OR(AE99="",B99=""),"",SUMIFS($AE$2:AE99,$B$2:B99,B99))</f>
        <v>40</v>
      </c>
      <c r="BE99" s="17">
        <f>IF(OR(AF99="",B99=""),"",SUMIFS($AF$2:AF99,$B$2:B99,B99))</f>
        <v>64</v>
      </c>
      <c r="BF99" s="17">
        <f>IF(OR(AG99="",B99=""),"",SUMIFS($AG$2:AG99,$B$2:B99,B99))</f>
        <v>24.000000000000007</v>
      </c>
      <c r="BG99" s="17">
        <f>IF(OR(AH99="",B99=""),"",SUMIFS($AH$2:AH99,$B$2:B99,B99))</f>
        <v>52</v>
      </c>
      <c r="BH99" s="17">
        <f>IF(OR(AI99="",B99=""),"",SUMIFS($AI$2:AI99,$B$2:B99,B99))</f>
        <v>52</v>
      </c>
      <c r="BI99" s="17">
        <f t="shared" si="93"/>
        <v>49836</v>
      </c>
      <c r="BJ99" s="17">
        <f t="shared" si="94"/>
        <v>49772</v>
      </c>
      <c r="BK99" s="17">
        <f t="shared" si="95"/>
        <v>49292</v>
      </c>
      <c r="BL99" s="17">
        <f t="shared" si="96"/>
        <v>50016</v>
      </c>
      <c r="BM99" s="17">
        <f t="shared" si="97"/>
        <v>49796</v>
      </c>
      <c r="BN99" s="17">
        <f t="shared" si="78"/>
        <v>672</v>
      </c>
      <c r="BO99" s="17">
        <f t="shared" si="79"/>
        <v>1108</v>
      </c>
      <c r="BP99" s="17">
        <f t="shared" si="80"/>
        <v>1068</v>
      </c>
      <c r="BQ99" s="17">
        <f t="shared" si="81"/>
        <v>652</v>
      </c>
      <c r="BR99" s="17">
        <f t="shared" si="82"/>
        <v>882</v>
      </c>
    </row>
    <row r="100" spans="1:70" x14ac:dyDescent="0.25">
      <c r="A100">
        <f t="shared" si="64"/>
        <v>99</v>
      </c>
      <c r="B100" s="9">
        <v>46121</v>
      </c>
      <c r="C100" s="32">
        <v>0.93541666666666667</v>
      </c>
      <c r="D100" s="11" t="str">
        <f t="shared" si="98"/>
        <v>Jo</v>
      </c>
      <c r="E100" s="11" t="str">
        <f t="shared" si="65"/>
        <v>B</v>
      </c>
      <c r="F100" s="12" t="s">
        <v>12</v>
      </c>
      <c r="G100" s="12" t="s">
        <v>14</v>
      </c>
      <c r="H100" s="12" t="s">
        <v>23</v>
      </c>
      <c r="I100" s="12" t="s">
        <v>16</v>
      </c>
      <c r="J100" s="13">
        <v>0.1</v>
      </c>
      <c r="K100" s="13">
        <v>0.04</v>
      </c>
      <c r="L100" s="13">
        <v>7.0000000000000007E-2</v>
      </c>
      <c r="M100" s="13">
        <v>0.1</v>
      </c>
      <c r="N100" s="12" t="s">
        <v>186</v>
      </c>
      <c r="O100" s="12"/>
      <c r="P100" s="14">
        <f t="shared" si="83"/>
        <v>0.39999999999999997</v>
      </c>
      <c r="Q100" s="14">
        <f t="shared" si="84"/>
        <v>-1</v>
      </c>
      <c r="R100" s="14">
        <f t="shared" si="85"/>
        <v>-1</v>
      </c>
      <c r="S100" s="14">
        <f t="shared" si="86"/>
        <v>0.19999999999999998</v>
      </c>
      <c r="T100" s="14">
        <f t="shared" si="87"/>
        <v>-0.30000000000000004</v>
      </c>
      <c r="U100" s="15">
        <f>IF(P100="","",P100*Config!$B$6)</f>
        <v>40</v>
      </c>
      <c r="V100" s="15">
        <f>IF(Q100="","",Q100*Config!$B$6)</f>
        <v>-100</v>
      </c>
      <c r="W100" s="15">
        <f>IF(R100="","",R100*Config!$B$6)</f>
        <v>-100</v>
      </c>
      <c r="X100" s="15">
        <f>IF(S100="","",S100*Config!$B$6)</f>
        <v>20</v>
      </c>
      <c r="Y100" s="15">
        <f>IF(T100="","",T100*Config!$B$6)</f>
        <v>-30.000000000000004</v>
      </c>
      <c r="Z100" s="15">
        <f>IF(U100="","",Config!$B$4 + SUM($U$2:U100))</f>
        <v>9502.1776471952853</v>
      </c>
      <c r="AA100" s="15">
        <f>IF(V100="","",Config!$B$4 + SUM($V$2:V100))</f>
        <v>9131.1330551448718</v>
      </c>
      <c r="AB100" s="15">
        <f>IF(W100="","",Config!$B$4 + SUM($W$2:W100))</f>
        <v>8300</v>
      </c>
      <c r="AC100" s="15">
        <f>IF(X100="","",Config!$B$4 + SUM($X$2:X100))</f>
        <v>9966.6553511700786</v>
      </c>
      <c r="AD100" s="15">
        <f>IF(Y100="","",Config!$B$4 + SUM($Y$2:Y100))</f>
        <v>9316.6553511700786</v>
      </c>
      <c r="AE100" s="15">
        <f>IF(P100="","",P100*J100/100*Config!$B$11)</f>
        <v>16</v>
      </c>
      <c r="AF100" s="15">
        <f>IF(Q100="","",Q100*J100/100*Config!$B$11)</f>
        <v>-40</v>
      </c>
      <c r="AG100" s="15">
        <f>IF(R100="","",R100*J100/100*Config!$B$11)</f>
        <v>-40</v>
      </c>
      <c r="AH100" s="15">
        <f>IF(S100="","",S100*J100/100*Config!$B$11)</f>
        <v>8</v>
      </c>
      <c r="AI100" s="15">
        <f>IF(T100="","",T100*J100/100*Config!$B$11)</f>
        <v>-12.000000000000004</v>
      </c>
      <c r="AJ100" s="15">
        <f>IF(AE100="","",Config!$B$9 + SUM($AE$2:AE100))</f>
        <v>49180</v>
      </c>
      <c r="AK100" s="15">
        <f>IF(AF100="","",Config!$B$9 + SUM($AF$2:AF100))</f>
        <v>48624</v>
      </c>
      <c r="AL100" s="15">
        <f>IF(AG100="","",Config!$B$9 + SUM($AG$2:AG100))</f>
        <v>48184</v>
      </c>
      <c r="AM100" s="15">
        <f>IF(AH100="","",Config!$B$9 + SUM($AH$2:AH100))</f>
        <v>49372</v>
      </c>
      <c r="AN100" s="15">
        <f>IF(AI100="","",Config!$B$9 + SUM($AI$2:AI100))</f>
        <v>48902</v>
      </c>
      <c r="AO100" s="16">
        <f t="shared" si="66"/>
        <v>1</v>
      </c>
      <c r="AP100" s="16">
        <f t="shared" si="67"/>
        <v>0</v>
      </c>
      <c r="AQ100" s="16">
        <f t="shared" si="68"/>
        <v>0</v>
      </c>
      <c r="AR100" s="16">
        <f t="shared" si="69"/>
        <v>1</v>
      </c>
      <c r="AS100" s="16">
        <f t="shared" si="70"/>
        <v>0</v>
      </c>
      <c r="AT100" s="17">
        <f t="shared" si="88"/>
        <v>10224.196457137634</v>
      </c>
      <c r="AU100" s="17">
        <f t="shared" si="89"/>
        <v>10225.197767918356</v>
      </c>
      <c r="AV100" s="17">
        <f t="shared" si="90"/>
        <v>9500</v>
      </c>
      <c r="AW100" s="17">
        <f t="shared" si="91"/>
        <v>10535.744561810738</v>
      </c>
      <c r="AX100" s="17">
        <f t="shared" si="92"/>
        <v>10185.744561810738</v>
      </c>
      <c r="AY100" s="17">
        <f t="shared" si="72"/>
        <v>722.01880994234853</v>
      </c>
      <c r="AZ100" s="17">
        <f t="shared" si="73"/>
        <v>1094.0647127734846</v>
      </c>
      <c r="BA100" s="17">
        <f t="shared" si="74"/>
        <v>1200</v>
      </c>
      <c r="BB100" s="17">
        <f t="shared" si="75"/>
        <v>569.08921064065908</v>
      </c>
      <c r="BC100" s="17">
        <f t="shared" si="76"/>
        <v>869.08921064065908</v>
      </c>
      <c r="BD100" s="17">
        <f>IF(OR(AE100="",B100=""),"",SUMIFS($AE$2:AE100,$B$2:B100,B100))</f>
        <v>16</v>
      </c>
      <c r="BE100" s="17">
        <f>IF(OR(AF100="",B100=""),"",SUMIFS($AF$2:AF100,$B$2:B100,B100))</f>
        <v>-40</v>
      </c>
      <c r="BF100" s="17">
        <f>IF(OR(AG100="",B100=""),"",SUMIFS($AG$2:AG100,$B$2:B100,B100))</f>
        <v>-40</v>
      </c>
      <c r="BG100" s="17">
        <f>IF(OR(AH100="",B100=""),"",SUMIFS($AH$2:AH100,$B$2:B100,B100))</f>
        <v>8</v>
      </c>
      <c r="BH100" s="17">
        <f>IF(OR(AI100="",B100=""),"",SUMIFS($AI$2:AI100,$B$2:B100,B100))</f>
        <v>-12.000000000000004</v>
      </c>
      <c r="BI100" s="17">
        <f t="shared" si="93"/>
        <v>49836</v>
      </c>
      <c r="BJ100" s="17">
        <f t="shared" si="94"/>
        <v>49772</v>
      </c>
      <c r="BK100" s="17">
        <f t="shared" si="95"/>
        <v>49292</v>
      </c>
      <c r="BL100" s="17">
        <f t="shared" si="96"/>
        <v>50016</v>
      </c>
      <c r="BM100" s="17">
        <f t="shared" si="97"/>
        <v>49796</v>
      </c>
      <c r="BN100" s="17">
        <f t="shared" si="78"/>
        <v>656</v>
      </c>
      <c r="BO100" s="17">
        <f t="shared" si="79"/>
        <v>1148</v>
      </c>
      <c r="BP100" s="17">
        <f t="shared" si="80"/>
        <v>1108</v>
      </c>
      <c r="BQ100" s="17">
        <f t="shared" si="81"/>
        <v>644</v>
      </c>
      <c r="BR100" s="17">
        <f t="shared" si="82"/>
        <v>894</v>
      </c>
    </row>
    <row r="101" spans="1:70" x14ac:dyDescent="0.25">
      <c r="A101">
        <f t="shared" si="64"/>
        <v>100</v>
      </c>
      <c r="B101" s="9">
        <v>46121</v>
      </c>
      <c r="C101" s="32">
        <v>0.91041666666666665</v>
      </c>
      <c r="D101" s="11" t="str">
        <f t="shared" si="98"/>
        <v>Jo</v>
      </c>
      <c r="E101" s="11" t="str">
        <f t="shared" si="65"/>
        <v>Other</v>
      </c>
      <c r="F101" s="12" t="s">
        <v>12</v>
      </c>
      <c r="G101" s="12" t="s">
        <v>14</v>
      </c>
      <c r="H101" s="12" t="s">
        <v>23</v>
      </c>
      <c r="I101" s="12" t="s">
        <v>24</v>
      </c>
      <c r="J101" s="13">
        <v>0.1</v>
      </c>
      <c r="K101" s="13">
        <v>0.04</v>
      </c>
      <c r="L101" s="13">
        <v>7.0000000000000007E-2</v>
      </c>
      <c r="M101" s="13">
        <v>0.1</v>
      </c>
      <c r="N101" s="12" t="s">
        <v>17</v>
      </c>
      <c r="O101" s="12"/>
      <c r="P101" s="14">
        <f t="shared" si="83"/>
        <v>-1</v>
      </c>
      <c r="Q101" s="14">
        <f t="shared" si="84"/>
        <v>-1</v>
      </c>
      <c r="R101" s="14">
        <f t="shared" si="85"/>
        <v>-1</v>
      </c>
      <c r="S101" s="14">
        <f t="shared" si="86"/>
        <v>-1</v>
      </c>
      <c r="T101" s="14">
        <f t="shared" si="87"/>
        <v>-1</v>
      </c>
      <c r="U101" s="15">
        <f>IF(P101="","",P101*Config!$B$6)</f>
        <v>-100</v>
      </c>
      <c r="V101" s="15">
        <f>IF(Q101="","",Q101*Config!$B$6)</f>
        <v>-100</v>
      </c>
      <c r="W101" s="15">
        <f>IF(R101="","",R101*Config!$B$6)</f>
        <v>-100</v>
      </c>
      <c r="X101" s="15">
        <f>IF(S101="","",S101*Config!$B$6)</f>
        <v>-100</v>
      </c>
      <c r="Y101" s="15">
        <f>IF(T101="","",T101*Config!$B$6)</f>
        <v>-100</v>
      </c>
      <c r="Z101" s="15">
        <f>IF(U101="","",Config!$B$4 + SUM($U$2:U101))</f>
        <v>9402.1776471952853</v>
      </c>
      <c r="AA101" s="15">
        <f>IF(V101="","",Config!$B$4 + SUM($V$2:V101))</f>
        <v>9031.1330551448718</v>
      </c>
      <c r="AB101" s="15">
        <f>IF(W101="","",Config!$B$4 + SUM($W$2:W101))</f>
        <v>8200</v>
      </c>
      <c r="AC101" s="15">
        <f>IF(X101="","",Config!$B$4 + SUM($X$2:X101))</f>
        <v>9866.6553511700786</v>
      </c>
      <c r="AD101" s="15">
        <f>IF(Y101="","",Config!$B$4 + SUM($Y$2:Y101))</f>
        <v>9216.6553511700786</v>
      </c>
      <c r="AE101" s="15">
        <f>IF(P101="","",P101*J101/100*Config!$B$11)</f>
        <v>-40</v>
      </c>
      <c r="AF101" s="15">
        <f>IF(Q101="","",Q101*J101/100*Config!$B$11)</f>
        <v>-40</v>
      </c>
      <c r="AG101" s="15">
        <f>IF(R101="","",R101*J101/100*Config!$B$11)</f>
        <v>-40</v>
      </c>
      <c r="AH101" s="15">
        <f>IF(S101="","",S101*J101/100*Config!$B$11)</f>
        <v>-40</v>
      </c>
      <c r="AI101" s="15">
        <f>IF(T101="","",T101*J101/100*Config!$B$11)</f>
        <v>-40</v>
      </c>
      <c r="AJ101" s="15">
        <f>IF(AE101="","",Config!$B$9 + SUM($AE$2:AE101))</f>
        <v>49140</v>
      </c>
      <c r="AK101" s="15">
        <f>IF(AF101="","",Config!$B$9 + SUM($AF$2:AF101))</f>
        <v>48584</v>
      </c>
      <c r="AL101" s="15">
        <f>IF(AG101="","",Config!$B$9 + SUM($AG$2:AG101))</f>
        <v>48144</v>
      </c>
      <c r="AM101" s="15">
        <f>IF(AH101="","",Config!$B$9 + SUM($AH$2:AH101))</f>
        <v>49332</v>
      </c>
      <c r="AN101" s="15">
        <f>IF(AI101="","",Config!$B$9 + SUM($AI$2:AI101))</f>
        <v>48862</v>
      </c>
      <c r="AO101" s="16">
        <f t="shared" si="66"/>
        <v>0</v>
      </c>
      <c r="AP101" s="16">
        <f t="shared" si="67"/>
        <v>0</v>
      </c>
      <c r="AQ101" s="16">
        <f t="shared" si="68"/>
        <v>0</v>
      </c>
      <c r="AR101" s="16">
        <f t="shared" si="69"/>
        <v>0</v>
      </c>
      <c r="AS101" s="16">
        <f t="shared" si="70"/>
        <v>0</v>
      </c>
      <c r="AT101" s="17">
        <f t="shared" si="88"/>
        <v>10224.196457137634</v>
      </c>
      <c r="AU101" s="17">
        <f t="shared" si="89"/>
        <v>10225.197767918356</v>
      </c>
      <c r="AV101" s="17">
        <f t="shared" si="90"/>
        <v>9500</v>
      </c>
      <c r="AW101" s="17">
        <f t="shared" si="91"/>
        <v>10535.744561810738</v>
      </c>
      <c r="AX101" s="17">
        <f t="shared" si="92"/>
        <v>10185.744561810738</v>
      </c>
      <c r="AY101" s="17">
        <f t="shared" si="72"/>
        <v>822.01880994234853</v>
      </c>
      <c r="AZ101" s="17">
        <f t="shared" si="73"/>
        <v>1194.0647127734846</v>
      </c>
      <c r="BA101" s="17">
        <f t="shared" si="74"/>
        <v>1300</v>
      </c>
      <c r="BB101" s="17">
        <f t="shared" si="75"/>
        <v>669.08921064065908</v>
      </c>
      <c r="BC101" s="17">
        <f t="shared" si="76"/>
        <v>969.08921064065908</v>
      </c>
      <c r="BD101" s="17">
        <f>IF(OR(AE101="",B101=""),"",SUMIFS($AE$2:AE101,$B$2:B101,B101))</f>
        <v>-24</v>
      </c>
      <c r="BE101" s="17">
        <f>IF(OR(AF101="",B101=""),"",SUMIFS($AF$2:AF101,$B$2:B101,B101))</f>
        <v>-80</v>
      </c>
      <c r="BF101" s="17">
        <f>IF(OR(AG101="",B101=""),"",SUMIFS($AG$2:AG101,$B$2:B101,B101))</f>
        <v>-80</v>
      </c>
      <c r="BG101" s="17">
        <f>IF(OR(AH101="",B101=""),"",SUMIFS($AH$2:AH101,$B$2:B101,B101))</f>
        <v>-32</v>
      </c>
      <c r="BH101" s="17">
        <f>IF(OR(AI101="",B101=""),"",SUMIFS($AI$2:AI101,$B$2:B101,B101))</f>
        <v>-52</v>
      </c>
      <c r="BI101" s="17">
        <f t="shared" si="93"/>
        <v>49836</v>
      </c>
      <c r="BJ101" s="17">
        <f t="shared" si="94"/>
        <v>49772</v>
      </c>
      <c r="BK101" s="17">
        <f t="shared" si="95"/>
        <v>49292</v>
      </c>
      <c r="BL101" s="17">
        <f t="shared" si="96"/>
        <v>50016</v>
      </c>
      <c r="BM101" s="17">
        <f t="shared" si="97"/>
        <v>49796</v>
      </c>
      <c r="BN101" s="17">
        <f t="shared" si="78"/>
        <v>696</v>
      </c>
      <c r="BO101" s="17">
        <f t="shared" si="79"/>
        <v>1188</v>
      </c>
      <c r="BP101" s="17">
        <f t="shared" si="80"/>
        <v>1148</v>
      </c>
      <c r="BQ101" s="17">
        <f t="shared" si="81"/>
        <v>684</v>
      </c>
      <c r="BR101" s="17">
        <f t="shared" si="82"/>
        <v>934</v>
      </c>
    </row>
    <row r="102" spans="1:70" x14ac:dyDescent="0.25">
      <c r="A102">
        <f t="shared" si="64"/>
        <v>101</v>
      </c>
      <c r="B102" s="9">
        <v>46121</v>
      </c>
      <c r="C102" s="32">
        <v>0.81666666666666665</v>
      </c>
      <c r="D102" s="11" t="str">
        <f t="shared" si="98"/>
        <v>Jo</v>
      </c>
      <c r="E102" s="11" t="str">
        <f t="shared" si="65"/>
        <v>Other</v>
      </c>
      <c r="F102" s="12" t="s">
        <v>12</v>
      </c>
      <c r="G102" s="12" t="s">
        <v>14</v>
      </c>
      <c r="H102" s="12" t="s">
        <v>23</v>
      </c>
      <c r="I102" s="12" t="s">
        <v>16</v>
      </c>
      <c r="J102" s="13">
        <v>7.0000000000000007E-2</v>
      </c>
      <c r="K102" s="13">
        <v>0.02</v>
      </c>
      <c r="L102" s="13">
        <v>0.04</v>
      </c>
      <c r="M102" s="13">
        <v>7.0000000000000007E-2</v>
      </c>
      <c r="N102" s="12" t="s">
        <v>17</v>
      </c>
      <c r="O102" s="12"/>
      <c r="P102" s="14">
        <f t="shared" si="83"/>
        <v>-1</v>
      </c>
      <c r="Q102" s="14">
        <f t="shared" si="84"/>
        <v>-1</v>
      </c>
      <c r="R102" s="14">
        <f t="shared" si="85"/>
        <v>-1</v>
      </c>
      <c r="S102" s="14">
        <f t="shared" si="86"/>
        <v>-1</v>
      </c>
      <c r="T102" s="14">
        <f t="shared" si="87"/>
        <v>-1</v>
      </c>
      <c r="U102" s="15">
        <f>IF(P102="","",P102*Config!$B$6)</f>
        <v>-100</v>
      </c>
      <c r="V102" s="15">
        <f>IF(Q102="","",Q102*Config!$B$6)</f>
        <v>-100</v>
      </c>
      <c r="W102" s="15">
        <f>IF(R102="","",R102*Config!$B$6)</f>
        <v>-100</v>
      </c>
      <c r="X102" s="15">
        <f>IF(S102="","",S102*Config!$B$6)</f>
        <v>-100</v>
      </c>
      <c r="Y102" s="15">
        <f>IF(T102="","",T102*Config!$B$6)</f>
        <v>-100</v>
      </c>
      <c r="Z102" s="15">
        <f>IF(U102="","",Config!$B$4 + SUM($U$2:U102))</f>
        <v>9302.1776471952853</v>
      </c>
      <c r="AA102" s="15">
        <f>IF(V102="","",Config!$B$4 + SUM($V$2:V102))</f>
        <v>8931.1330551448737</v>
      </c>
      <c r="AB102" s="15">
        <f>IF(W102="","",Config!$B$4 + SUM($W$2:W102))</f>
        <v>8100</v>
      </c>
      <c r="AC102" s="15">
        <f>IF(X102="","",Config!$B$4 + SUM($X$2:X102))</f>
        <v>9766.6553511700786</v>
      </c>
      <c r="AD102" s="15">
        <f>IF(Y102="","",Config!$B$4 + SUM($Y$2:Y102))</f>
        <v>9116.6553511700786</v>
      </c>
      <c r="AE102" s="15">
        <f>IF(P102="","",P102*J102/100*Config!$B$11)</f>
        <v>-28.000000000000004</v>
      </c>
      <c r="AF102" s="15">
        <f>IF(Q102="","",Q102*J102/100*Config!$B$11)</f>
        <v>-28.000000000000004</v>
      </c>
      <c r="AG102" s="15">
        <f>IF(R102="","",R102*J102/100*Config!$B$11)</f>
        <v>-28.000000000000004</v>
      </c>
      <c r="AH102" s="15">
        <f>IF(S102="","",S102*J102/100*Config!$B$11)</f>
        <v>-28.000000000000004</v>
      </c>
      <c r="AI102" s="15">
        <f>IF(T102="","",T102*J102/100*Config!$B$11)</f>
        <v>-28.000000000000004</v>
      </c>
      <c r="AJ102" s="15">
        <f>IF(AE102="","",Config!$B$9 + SUM($AE$2:AE102))</f>
        <v>49112</v>
      </c>
      <c r="AK102" s="15">
        <f>IF(AF102="","",Config!$B$9 + SUM($AF$2:AF102))</f>
        <v>48556</v>
      </c>
      <c r="AL102" s="15">
        <f>IF(AG102="","",Config!$B$9 + SUM($AG$2:AG102))</f>
        <v>48116</v>
      </c>
      <c r="AM102" s="15">
        <f>IF(AH102="","",Config!$B$9 + SUM($AH$2:AH102))</f>
        <v>49304</v>
      </c>
      <c r="AN102" s="15">
        <f>IF(AI102="","",Config!$B$9 + SUM($AI$2:AI102))</f>
        <v>48834</v>
      </c>
      <c r="AO102" s="16">
        <f t="shared" si="66"/>
        <v>0</v>
      </c>
      <c r="AP102" s="16">
        <f t="shared" si="67"/>
        <v>0</v>
      </c>
      <c r="AQ102" s="16">
        <f t="shared" si="68"/>
        <v>0</v>
      </c>
      <c r="AR102" s="16">
        <f t="shared" si="69"/>
        <v>0</v>
      </c>
      <c r="AS102" s="16">
        <f t="shared" si="70"/>
        <v>0</v>
      </c>
      <c r="AT102" s="17">
        <f t="shared" si="88"/>
        <v>10224.196457137634</v>
      </c>
      <c r="AU102" s="17">
        <f t="shared" si="89"/>
        <v>10225.197767918356</v>
      </c>
      <c r="AV102" s="17">
        <f t="shared" si="90"/>
        <v>9500</v>
      </c>
      <c r="AW102" s="17">
        <f t="shared" si="91"/>
        <v>10535.744561810738</v>
      </c>
      <c r="AX102" s="17">
        <f t="shared" si="92"/>
        <v>10185.744561810738</v>
      </c>
      <c r="AY102" s="17">
        <f t="shared" si="72"/>
        <v>922.01880994234853</v>
      </c>
      <c r="AZ102" s="17">
        <f t="shared" si="73"/>
        <v>1294.0647127734828</v>
      </c>
      <c r="BA102" s="17">
        <f t="shared" si="74"/>
        <v>1400</v>
      </c>
      <c r="BB102" s="17">
        <f t="shared" si="75"/>
        <v>769.08921064065908</v>
      </c>
      <c r="BC102" s="17">
        <f t="shared" si="76"/>
        <v>1069.0892106406591</v>
      </c>
      <c r="BD102" s="17">
        <f>IF(OR(AE102="",B102=""),"",SUMIFS($AE$2:AE102,$B$2:B102,B102))</f>
        <v>-52</v>
      </c>
      <c r="BE102" s="17">
        <f>IF(OR(AF102="",B102=""),"",SUMIFS($AF$2:AF102,$B$2:B102,B102))</f>
        <v>-108</v>
      </c>
      <c r="BF102" s="17">
        <f>IF(OR(AG102="",B102=""),"",SUMIFS($AG$2:AG102,$B$2:B102,B102))</f>
        <v>-108</v>
      </c>
      <c r="BG102" s="17">
        <f>IF(OR(AH102="",B102=""),"",SUMIFS($AH$2:AH102,$B$2:B102,B102))</f>
        <v>-60</v>
      </c>
      <c r="BH102" s="17">
        <f>IF(OR(AI102="",B102=""),"",SUMIFS($AI$2:AI102,$B$2:B102,B102))</f>
        <v>-80</v>
      </c>
      <c r="BI102" s="17">
        <f t="shared" si="93"/>
        <v>49836</v>
      </c>
      <c r="BJ102" s="17">
        <f t="shared" si="94"/>
        <v>49772</v>
      </c>
      <c r="BK102" s="17">
        <f t="shared" si="95"/>
        <v>49292</v>
      </c>
      <c r="BL102" s="17">
        <f t="shared" si="96"/>
        <v>50016</v>
      </c>
      <c r="BM102" s="17">
        <f t="shared" si="97"/>
        <v>49796</v>
      </c>
      <c r="BN102" s="17">
        <f t="shared" si="78"/>
        <v>724</v>
      </c>
      <c r="BO102" s="17">
        <f t="shared" si="79"/>
        <v>1216</v>
      </c>
      <c r="BP102" s="17">
        <f t="shared" si="80"/>
        <v>1176</v>
      </c>
      <c r="BQ102" s="17">
        <f t="shared" si="81"/>
        <v>712</v>
      </c>
      <c r="BR102" s="17">
        <f t="shared" si="82"/>
        <v>962</v>
      </c>
    </row>
    <row r="103" spans="1:70" x14ac:dyDescent="0.25">
      <c r="A103">
        <f t="shared" si="64"/>
        <v>102</v>
      </c>
      <c r="B103" s="9">
        <v>46121</v>
      </c>
      <c r="C103" s="32">
        <v>0.75624999999999998</v>
      </c>
      <c r="D103" s="11" t="str">
        <f t="shared" si="98"/>
        <v>Jo</v>
      </c>
      <c r="E103" s="11" t="str">
        <f t="shared" si="65"/>
        <v>A3</v>
      </c>
      <c r="F103" s="12" t="s">
        <v>12</v>
      </c>
      <c r="G103" s="12" t="s">
        <v>14</v>
      </c>
      <c r="H103" s="12" t="s">
        <v>23</v>
      </c>
      <c r="I103" s="12" t="s">
        <v>24</v>
      </c>
      <c r="J103" s="13">
        <v>0.1</v>
      </c>
      <c r="K103" s="13">
        <v>0.04</v>
      </c>
      <c r="L103" s="13">
        <v>0.06</v>
      </c>
      <c r="M103" s="13">
        <v>0.1</v>
      </c>
      <c r="N103" s="12" t="s">
        <v>17</v>
      </c>
      <c r="O103" s="12"/>
      <c r="P103" s="14">
        <f t="shared" si="83"/>
        <v>-1</v>
      </c>
      <c r="Q103" s="14">
        <f t="shared" si="84"/>
        <v>-1</v>
      </c>
      <c r="R103" s="14">
        <f t="shared" si="85"/>
        <v>-1</v>
      </c>
      <c r="S103" s="14">
        <f t="shared" si="86"/>
        <v>-1</v>
      </c>
      <c r="T103" s="14">
        <f t="shared" si="87"/>
        <v>-1</v>
      </c>
      <c r="U103" s="15">
        <f>IF(P103="","",P103*Config!$B$6)</f>
        <v>-100</v>
      </c>
      <c r="V103" s="15">
        <f>IF(Q103="","",Q103*Config!$B$6)</f>
        <v>-100</v>
      </c>
      <c r="W103" s="15">
        <f>IF(R103="","",R103*Config!$B$6)</f>
        <v>-100</v>
      </c>
      <c r="X103" s="15">
        <f>IF(S103="","",S103*Config!$B$6)</f>
        <v>-100</v>
      </c>
      <c r="Y103" s="15">
        <f>IF(T103="","",T103*Config!$B$6)</f>
        <v>-100</v>
      </c>
      <c r="Z103" s="15">
        <f>IF(U103="","",Config!$B$4 + SUM($U$2:U103))</f>
        <v>9202.1776471952853</v>
      </c>
      <c r="AA103" s="15">
        <f>IF(V103="","",Config!$B$4 + SUM($V$2:V103))</f>
        <v>8831.1330551448737</v>
      </c>
      <c r="AB103" s="15">
        <f>IF(W103="","",Config!$B$4 + SUM($W$2:W103))</f>
        <v>8000</v>
      </c>
      <c r="AC103" s="15">
        <f>IF(X103="","",Config!$B$4 + SUM($X$2:X103))</f>
        <v>9666.6553511700786</v>
      </c>
      <c r="AD103" s="15">
        <f>IF(Y103="","",Config!$B$4 + SUM($Y$2:Y103))</f>
        <v>9016.6553511700786</v>
      </c>
      <c r="AE103" s="15">
        <f>IF(P103="","",P103*J103/100*Config!$B$11)</f>
        <v>-40</v>
      </c>
      <c r="AF103" s="15">
        <f>IF(Q103="","",Q103*J103/100*Config!$B$11)</f>
        <v>-40</v>
      </c>
      <c r="AG103" s="15">
        <f>IF(R103="","",R103*J103/100*Config!$B$11)</f>
        <v>-40</v>
      </c>
      <c r="AH103" s="15">
        <f>IF(S103="","",S103*J103/100*Config!$B$11)</f>
        <v>-40</v>
      </c>
      <c r="AI103" s="15">
        <f>IF(T103="","",T103*J103/100*Config!$B$11)</f>
        <v>-40</v>
      </c>
      <c r="AJ103" s="15">
        <f>IF(AE103="","",Config!$B$9 + SUM($AE$2:AE103))</f>
        <v>49072</v>
      </c>
      <c r="AK103" s="15">
        <f>IF(AF103="","",Config!$B$9 + SUM($AF$2:AF103))</f>
        <v>48516</v>
      </c>
      <c r="AL103" s="15">
        <f>IF(AG103="","",Config!$B$9 + SUM($AG$2:AG103))</f>
        <v>48076</v>
      </c>
      <c r="AM103" s="15">
        <f>IF(AH103="","",Config!$B$9 + SUM($AH$2:AH103))</f>
        <v>49264</v>
      </c>
      <c r="AN103" s="15">
        <f>IF(AI103="","",Config!$B$9 + SUM($AI$2:AI103))</f>
        <v>48794</v>
      </c>
      <c r="AO103" s="16">
        <f t="shared" si="66"/>
        <v>0</v>
      </c>
      <c r="AP103" s="16">
        <f t="shared" si="67"/>
        <v>0</v>
      </c>
      <c r="AQ103" s="16">
        <f t="shared" si="68"/>
        <v>0</v>
      </c>
      <c r="AR103" s="16">
        <f t="shared" si="69"/>
        <v>0</v>
      </c>
      <c r="AS103" s="16">
        <f t="shared" si="70"/>
        <v>0</v>
      </c>
      <c r="AT103" s="17">
        <f t="shared" si="88"/>
        <v>10224.196457137634</v>
      </c>
      <c r="AU103" s="17">
        <f t="shared" si="89"/>
        <v>10225.197767918356</v>
      </c>
      <c r="AV103" s="17">
        <f t="shared" si="90"/>
        <v>9500</v>
      </c>
      <c r="AW103" s="17">
        <f t="shared" si="91"/>
        <v>10535.744561810738</v>
      </c>
      <c r="AX103" s="17">
        <f t="shared" si="92"/>
        <v>10185.744561810738</v>
      </c>
      <c r="AY103" s="17">
        <f t="shared" si="72"/>
        <v>1022.0188099423485</v>
      </c>
      <c r="AZ103" s="17">
        <f t="shared" si="73"/>
        <v>1394.0647127734828</v>
      </c>
      <c r="BA103" s="17">
        <f t="shared" si="74"/>
        <v>1500</v>
      </c>
      <c r="BB103" s="17">
        <f t="shared" si="75"/>
        <v>869.08921064065908</v>
      </c>
      <c r="BC103" s="17">
        <f t="shared" si="76"/>
        <v>1169.0892106406591</v>
      </c>
      <c r="BD103" s="17">
        <f>IF(OR(AE103="",B103=""),"",SUMIFS($AE$2:AE103,$B$2:B103,B103))</f>
        <v>-92</v>
      </c>
      <c r="BE103" s="17">
        <f>IF(OR(AF103="",B103=""),"",SUMIFS($AF$2:AF103,$B$2:B103,B103))</f>
        <v>-148</v>
      </c>
      <c r="BF103" s="17">
        <f>IF(OR(AG103="",B103=""),"",SUMIFS($AG$2:AG103,$B$2:B103,B103))</f>
        <v>-148</v>
      </c>
      <c r="BG103" s="17">
        <f>IF(OR(AH103="",B103=""),"",SUMIFS($AH$2:AH103,$B$2:B103,B103))</f>
        <v>-100</v>
      </c>
      <c r="BH103" s="17">
        <f>IF(OR(AI103="",B103=""),"",SUMIFS($AI$2:AI103,$B$2:B103,B103))</f>
        <v>-120</v>
      </c>
      <c r="BI103" s="17">
        <f t="shared" si="93"/>
        <v>49836</v>
      </c>
      <c r="BJ103" s="17">
        <f t="shared" si="94"/>
        <v>49772</v>
      </c>
      <c r="BK103" s="17">
        <f t="shared" si="95"/>
        <v>49292</v>
      </c>
      <c r="BL103" s="17">
        <f t="shared" si="96"/>
        <v>50016</v>
      </c>
      <c r="BM103" s="17">
        <f t="shared" si="97"/>
        <v>49796</v>
      </c>
      <c r="BN103" s="17">
        <f t="shared" si="78"/>
        <v>764</v>
      </c>
      <c r="BO103" s="17">
        <f t="shared" si="79"/>
        <v>1256</v>
      </c>
      <c r="BP103" s="17">
        <f t="shared" si="80"/>
        <v>1216</v>
      </c>
      <c r="BQ103" s="17">
        <f t="shared" si="81"/>
        <v>752</v>
      </c>
      <c r="BR103" s="17">
        <f t="shared" si="82"/>
        <v>1002</v>
      </c>
    </row>
    <row r="104" spans="1:70" x14ac:dyDescent="0.25">
      <c r="A104">
        <f t="shared" si="64"/>
        <v>103</v>
      </c>
      <c r="B104" s="9">
        <v>46121</v>
      </c>
      <c r="C104" s="32">
        <v>0.6958333333333333</v>
      </c>
      <c r="D104" s="11" t="str">
        <f t="shared" si="98"/>
        <v>Jo</v>
      </c>
      <c r="E104" s="11" t="str">
        <f t="shared" si="65"/>
        <v>A1</v>
      </c>
      <c r="F104" s="12" t="s">
        <v>12</v>
      </c>
      <c r="G104" s="12" t="s">
        <v>14</v>
      </c>
      <c r="H104" s="12" t="s">
        <v>23</v>
      </c>
      <c r="I104" s="12" t="s">
        <v>16</v>
      </c>
      <c r="J104" s="13">
        <v>0.27</v>
      </c>
      <c r="K104" s="13">
        <v>0.14000000000000001</v>
      </c>
      <c r="L104" s="13">
        <v>0.24</v>
      </c>
      <c r="M104" s="13">
        <v>0.27</v>
      </c>
      <c r="N104" s="12" t="s">
        <v>36</v>
      </c>
      <c r="O104" s="12"/>
      <c r="P104" s="14">
        <f t="shared" si="83"/>
        <v>0.51851851851851849</v>
      </c>
      <c r="Q104" s="14">
        <f t="shared" si="84"/>
        <v>0.88888888888888884</v>
      </c>
      <c r="R104" s="14">
        <f t="shared" si="85"/>
        <v>1</v>
      </c>
      <c r="S104" s="14">
        <f t="shared" si="86"/>
        <v>0.70370370370370372</v>
      </c>
      <c r="T104" s="14">
        <f t="shared" si="87"/>
        <v>0.70370370370370372</v>
      </c>
      <c r="U104" s="15">
        <f>IF(P104="","",P104*Config!$B$6)</f>
        <v>51.851851851851848</v>
      </c>
      <c r="V104" s="15">
        <f>IF(Q104="","",Q104*Config!$B$6)</f>
        <v>88.888888888888886</v>
      </c>
      <c r="W104" s="15">
        <f>IF(R104="","",R104*Config!$B$6)</f>
        <v>100</v>
      </c>
      <c r="X104" s="15">
        <f>IF(S104="","",S104*Config!$B$6)</f>
        <v>70.370370370370367</v>
      </c>
      <c r="Y104" s="15">
        <f>IF(T104="","",T104*Config!$B$6)</f>
        <v>70.370370370370367</v>
      </c>
      <c r="Z104" s="15">
        <f>IF(U104="","",Config!$B$4 + SUM($U$2:U104))</f>
        <v>9254.0294990471375</v>
      </c>
      <c r="AA104" s="15">
        <f>IF(V104="","",Config!$B$4 + SUM($V$2:V104))</f>
        <v>8920.0219440337623</v>
      </c>
      <c r="AB104" s="15">
        <f>IF(W104="","",Config!$B$4 + SUM($W$2:W104))</f>
        <v>8100</v>
      </c>
      <c r="AC104" s="15">
        <f>IF(X104="","",Config!$B$4 + SUM($X$2:X104))</f>
        <v>9737.025721540449</v>
      </c>
      <c r="AD104" s="15">
        <f>IF(Y104="","",Config!$B$4 + SUM($Y$2:Y104))</f>
        <v>9087.025721540449</v>
      </c>
      <c r="AE104" s="15">
        <f>IF(P104="","",P104*J104/100*Config!$B$11)</f>
        <v>56.000000000000007</v>
      </c>
      <c r="AF104" s="15">
        <f>IF(Q104="","",Q104*J104/100*Config!$B$11)</f>
        <v>95.999999999999986</v>
      </c>
      <c r="AG104" s="15">
        <f>IF(R104="","",R104*J104/100*Config!$B$11)</f>
        <v>108</v>
      </c>
      <c r="AH104" s="15">
        <f>IF(S104="","",S104*J104/100*Config!$B$11)</f>
        <v>76.000000000000014</v>
      </c>
      <c r="AI104" s="15">
        <f>IF(T104="","",T104*J104/100*Config!$B$11)</f>
        <v>76.000000000000014</v>
      </c>
      <c r="AJ104" s="15">
        <f>IF(AE104="","",Config!$B$9 + SUM($AE$2:AE104))</f>
        <v>49128</v>
      </c>
      <c r="AK104" s="15">
        <f>IF(AF104="","",Config!$B$9 + SUM($AF$2:AF104))</f>
        <v>48612</v>
      </c>
      <c r="AL104" s="15">
        <f>IF(AG104="","",Config!$B$9 + SUM($AG$2:AG104))</f>
        <v>48184</v>
      </c>
      <c r="AM104" s="15">
        <f>IF(AH104="","",Config!$B$9 + SUM($AH$2:AH104))</f>
        <v>49340</v>
      </c>
      <c r="AN104" s="15">
        <f>IF(AI104="","",Config!$B$9 + SUM($AI$2:AI104))</f>
        <v>48870</v>
      </c>
      <c r="AO104" s="16">
        <f t="shared" si="66"/>
        <v>1</v>
      </c>
      <c r="AP104" s="16">
        <f t="shared" si="67"/>
        <v>1</v>
      </c>
      <c r="AQ104" s="16">
        <f t="shared" si="68"/>
        <v>1</v>
      </c>
      <c r="AR104" s="16">
        <f t="shared" si="69"/>
        <v>1</v>
      </c>
      <c r="AS104" s="16">
        <f t="shared" si="70"/>
        <v>1</v>
      </c>
      <c r="AT104" s="17">
        <f t="shared" si="88"/>
        <v>10224.196457137634</v>
      </c>
      <c r="AU104" s="17">
        <f t="shared" si="89"/>
        <v>10225.197767918356</v>
      </c>
      <c r="AV104" s="17">
        <f t="shared" si="90"/>
        <v>9500</v>
      </c>
      <c r="AW104" s="17">
        <f t="shared" si="91"/>
        <v>10535.744561810738</v>
      </c>
      <c r="AX104" s="17">
        <f t="shared" si="92"/>
        <v>10185.744561810738</v>
      </c>
      <c r="AY104" s="17">
        <f t="shared" si="72"/>
        <v>970.16695809049634</v>
      </c>
      <c r="AZ104" s="17">
        <f t="shared" si="73"/>
        <v>1305.1758238845941</v>
      </c>
      <c r="BA104" s="17">
        <f t="shared" si="74"/>
        <v>1400</v>
      </c>
      <c r="BB104" s="17">
        <f t="shared" si="75"/>
        <v>798.71884027028864</v>
      </c>
      <c r="BC104" s="17">
        <f t="shared" si="76"/>
        <v>1098.7188402702886</v>
      </c>
      <c r="BD104" s="17">
        <f>IF(OR(AE104="",B104=""),"",SUMIFS($AE$2:AE104,$B$2:B104,B104))</f>
        <v>-35.999999999999993</v>
      </c>
      <c r="BE104" s="17">
        <f>IF(OR(AF104="",B104=""),"",SUMIFS($AF$2:AF104,$B$2:B104,B104))</f>
        <v>-52.000000000000014</v>
      </c>
      <c r="BF104" s="17">
        <f>IF(OR(AG104="",B104=""),"",SUMIFS($AG$2:AG104,$B$2:B104,B104))</f>
        <v>-40</v>
      </c>
      <c r="BG104" s="17">
        <f>IF(OR(AH104="",B104=""),"",SUMIFS($AH$2:AH104,$B$2:B104,B104))</f>
        <v>-23.999999999999986</v>
      </c>
      <c r="BH104" s="17">
        <f>IF(OR(AI104="",B104=""),"",SUMIFS($AI$2:AI104,$B$2:B104,B104))</f>
        <v>-43.999999999999986</v>
      </c>
      <c r="BI104" s="17">
        <f t="shared" si="93"/>
        <v>49836</v>
      </c>
      <c r="BJ104" s="17">
        <f t="shared" si="94"/>
        <v>49772</v>
      </c>
      <c r="BK104" s="17">
        <f t="shared" si="95"/>
        <v>49292</v>
      </c>
      <c r="BL104" s="17">
        <f t="shared" si="96"/>
        <v>50016</v>
      </c>
      <c r="BM104" s="17">
        <f t="shared" si="97"/>
        <v>49796</v>
      </c>
      <c r="BN104" s="17">
        <f t="shared" si="78"/>
        <v>708</v>
      </c>
      <c r="BO104" s="17">
        <f t="shared" si="79"/>
        <v>1160</v>
      </c>
      <c r="BP104" s="17">
        <f t="shared" si="80"/>
        <v>1108</v>
      </c>
      <c r="BQ104" s="17">
        <f t="shared" si="81"/>
        <v>676</v>
      </c>
      <c r="BR104" s="17">
        <f t="shared" si="82"/>
        <v>926</v>
      </c>
    </row>
    <row r="105" spans="1:70" x14ac:dyDescent="0.25">
      <c r="A105">
        <f t="shared" si="64"/>
        <v>104</v>
      </c>
      <c r="B105" s="9">
        <v>46120</v>
      </c>
      <c r="C105" s="32">
        <v>0.93125000000000002</v>
      </c>
      <c r="D105" s="11" t="str">
        <f t="shared" si="98"/>
        <v>Mi</v>
      </c>
      <c r="E105" s="11" t="str">
        <f t="shared" si="65"/>
        <v>B</v>
      </c>
      <c r="F105" s="12" t="s">
        <v>12</v>
      </c>
      <c r="G105" s="12" t="s">
        <v>14</v>
      </c>
      <c r="H105" s="12" t="s">
        <v>23</v>
      </c>
      <c r="I105" s="12" t="s">
        <v>24</v>
      </c>
      <c r="J105" s="13">
        <v>0.18</v>
      </c>
      <c r="K105" s="13">
        <v>0.09</v>
      </c>
      <c r="L105" s="13">
        <v>0.15</v>
      </c>
      <c r="M105" s="13">
        <v>0.18</v>
      </c>
      <c r="N105" s="12" t="s">
        <v>17</v>
      </c>
      <c r="O105" s="12"/>
      <c r="P105" s="14">
        <f t="shared" si="83"/>
        <v>-1</v>
      </c>
      <c r="Q105" s="14">
        <f t="shared" si="84"/>
        <v>-1</v>
      </c>
      <c r="R105" s="14">
        <f t="shared" si="85"/>
        <v>-1</v>
      </c>
      <c r="S105" s="14">
        <f t="shared" si="86"/>
        <v>-1</v>
      </c>
      <c r="T105" s="14">
        <f t="shared" si="87"/>
        <v>-1</v>
      </c>
      <c r="U105" s="15">
        <f>IF(P105="","",P105*Config!$B$6)</f>
        <v>-100</v>
      </c>
      <c r="V105" s="15">
        <f>IF(Q105="","",Q105*Config!$B$6)</f>
        <v>-100</v>
      </c>
      <c r="W105" s="15">
        <f>IF(R105="","",R105*Config!$B$6)</f>
        <v>-100</v>
      </c>
      <c r="X105" s="15">
        <f>IF(S105="","",S105*Config!$B$6)</f>
        <v>-100</v>
      </c>
      <c r="Y105" s="15">
        <f>IF(T105="","",T105*Config!$B$6)</f>
        <v>-100</v>
      </c>
      <c r="Z105" s="15">
        <f>IF(U105="","",Config!$B$4 + SUM($U$2:U105))</f>
        <v>9154.0294990471375</v>
      </c>
      <c r="AA105" s="15">
        <f>IF(V105="","",Config!$B$4 + SUM($V$2:V105))</f>
        <v>8820.0219440337623</v>
      </c>
      <c r="AB105" s="15">
        <f>IF(W105="","",Config!$B$4 + SUM($W$2:W105))</f>
        <v>8000</v>
      </c>
      <c r="AC105" s="15">
        <f>IF(X105="","",Config!$B$4 + SUM($X$2:X105))</f>
        <v>9637.025721540449</v>
      </c>
      <c r="AD105" s="15">
        <f>IF(Y105="","",Config!$B$4 + SUM($Y$2:Y105))</f>
        <v>8987.025721540449</v>
      </c>
      <c r="AE105" s="15">
        <f>IF(P105="","",P105*J105/100*Config!$B$11)</f>
        <v>-72</v>
      </c>
      <c r="AF105" s="15">
        <f>IF(Q105="","",Q105*J105/100*Config!$B$11)</f>
        <v>-72</v>
      </c>
      <c r="AG105" s="15">
        <f>IF(R105="","",R105*J105/100*Config!$B$11)</f>
        <v>-72</v>
      </c>
      <c r="AH105" s="15">
        <f>IF(S105="","",S105*J105/100*Config!$B$11)</f>
        <v>-72</v>
      </c>
      <c r="AI105" s="15">
        <f>IF(T105="","",T105*J105/100*Config!$B$11)</f>
        <v>-72</v>
      </c>
      <c r="AJ105" s="15">
        <f>IF(AE105="","",Config!$B$9 + SUM($AE$2:AE105))</f>
        <v>49056</v>
      </c>
      <c r="AK105" s="15">
        <f>IF(AF105="","",Config!$B$9 + SUM($AF$2:AF105))</f>
        <v>48540</v>
      </c>
      <c r="AL105" s="15">
        <f>IF(AG105="","",Config!$B$9 + SUM($AG$2:AG105))</f>
        <v>48112</v>
      </c>
      <c r="AM105" s="15">
        <f>IF(AH105="","",Config!$B$9 + SUM($AH$2:AH105))</f>
        <v>49268</v>
      </c>
      <c r="AN105" s="15">
        <f>IF(AI105="","",Config!$B$9 + SUM($AI$2:AI105))</f>
        <v>48798</v>
      </c>
      <c r="AO105" s="16">
        <f t="shared" si="66"/>
        <v>0</v>
      </c>
      <c r="AP105" s="16">
        <f t="shared" si="67"/>
        <v>0</v>
      </c>
      <c r="AQ105" s="16">
        <f t="shared" si="68"/>
        <v>0</v>
      </c>
      <c r="AR105" s="16">
        <f t="shared" si="69"/>
        <v>0</v>
      </c>
      <c r="AS105" s="16">
        <f t="shared" si="70"/>
        <v>0</v>
      </c>
      <c r="AT105" s="17">
        <f t="shared" si="88"/>
        <v>10224.196457137634</v>
      </c>
      <c r="AU105" s="17">
        <f t="shared" si="89"/>
        <v>10225.197767918356</v>
      </c>
      <c r="AV105" s="17">
        <f t="shared" si="90"/>
        <v>9500</v>
      </c>
      <c r="AW105" s="17">
        <f t="shared" si="91"/>
        <v>10535.744561810738</v>
      </c>
      <c r="AX105" s="17">
        <f t="shared" si="92"/>
        <v>10185.744561810738</v>
      </c>
      <c r="AY105" s="17">
        <f t="shared" si="72"/>
        <v>1070.1669580904963</v>
      </c>
      <c r="AZ105" s="17">
        <f t="shared" si="73"/>
        <v>1405.1758238845941</v>
      </c>
      <c r="BA105" s="17">
        <f t="shared" si="74"/>
        <v>1500</v>
      </c>
      <c r="BB105" s="17">
        <f t="shared" si="75"/>
        <v>898.71884027028864</v>
      </c>
      <c r="BC105" s="17">
        <f t="shared" si="76"/>
        <v>1198.7188402702886</v>
      </c>
      <c r="BD105" s="17">
        <f>IF(OR(AE105="",B105=""),"",SUMIFS($AE$2:AE105,$B$2:B105,B105))</f>
        <v>-72</v>
      </c>
      <c r="BE105" s="17">
        <f>IF(OR(AF105="",B105=""),"",SUMIFS($AF$2:AF105,$B$2:B105,B105))</f>
        <v>-72</v>
      </c>
      <c r="BF105" s="17">
        <f>IF(OR(AG105="",B105=""),"",SUMIFS($AG$2:AG105,$B$2:B105,B105))</f>
        <v>-72</v>
      </c>
      <c r="BG105" s="17">
        <f>IF(OR(AH105="",B105=""),"",SUMIFS($AH$2:AH105,$B$2:B105,B105))</f>
        <v>-72</v>
      </c>
      <c r="BH105" s="17">
        <f>IF(OR(AI105="",B105=""),"",SUMIFS($AI$2:AI105,$B$2:B105,B105))</f>
        <v>-72</v>
      </c>
      <c r="BI105" s="17">
        <f t="shared" si="93"/>
        <v>49836</v>
      </c>
      <c r="BJ105" s="17">
        <f t="shared" si="94"/>
        <v>49772</v>
      </c>
      <c r="BK105" s="17">
        <f t="shared" si="95"/>
        <v>49292</v>
      </c>
      <c r="BL105" s="17">
        <f t="shared" si="96"/>
        <v>50016</v>
      </c>
      <c r="BM105" s="17">
        <f t="shared" si="97"/>
        <v>49796</v>
      </c>
      <c r="BN105" s="17">
        <f t="shared" si="78"/>
        <v>780</v>
      </c>
      <c r="BO105" s="17">
        <f t="shared" si="79"/>
        <v>1232</v>
      </c>
      <c r="BP105" s="17">
        <f t="shared" si="80"/>
        <v>1180</v>
      </c>
      <c r="BQ105" s="17">
        <f t="shared" si="81"/>
        <v>748</v>
      </c>
      <c r="BR105" s="17">
        <f t="shared" si="82"/>
        <v>998</v>
      </c>
    </row>
    <row r="106" spans="1:70" x14ac:dyDescent="0.25">
      <c r="A106">
        <f t="shared" si="64"/>
        <v>105</v>
      </c>
      <c r="B106" s="9">
        <v>46119</v>
      </c>
      <c r="C106" s="32">
        <v>0.94791666666666663</v>
      </c>
      <c r="D106" s="11" t="str">
        <f t="shared" si="98"/>
        <v>Ma</v>
      </c>
      <c r="E106" s="11" t="str">
        <f t="shared" si="65"/>
        <v>Other</v>
      </c>
      <c r="F106" s="12" t="s">
        <v>12</v>
      </c>
      <c r="G106" s="12" t="s">
        <v>14</v>
      </c>
      <c r="H106" s="12" t="s">
        <v>23</v>
      </c>
      <c r="I106" s="12" t="s">
        <v>16</v>
      </c>
      <c r="J106" s="13">
        <v>0.16</v>
      </c>
      <c r="K106" s="13">
        <v>0.08</v>
      </c>
      <c r="L106" s="13">
        <v>0.13</v>
      </c>
      <c r="M106" s="13">
        <v>0.16</v>
      </c>
      <c r="N106" s="12" t="s">
        <v>36</v>
      </c>
      <c r="O106" s="12"/>
      <c r="P106" s="14">
        <f t="shared" si="83"/>
        <v>0.5</v>
      </c>
      <c r="Q106" s="14">
        <f t="shared" si="84"/>
        <v>0.8125</v>
      </c>
      <c r="R106" s="14">
        <f t="shared" si="85"/>
        <v>1</v>
      </c>
      <c r="S106" s="14">
        <f t="shared" si="86"/>
        <v>0.65625</v>
      </c>
      <c r="T106" s="14">
        <f t="shared" si="87"/>
        <v>0.65625</v>
      </c>
      <c r="U106" s="15">
        <f>IF(P106="","",P106*Config!$B$6)</f>
        <v>50</v>
      </c>
      <c r="V106" s="15">
        <f>IF(Q106="","",Q106*Config!$B$6)</f>
        <v>81.25</v>
      </c>
      <c r="W106" s="15">
        <f>IF(R106="","",R106*Config!$B$6)</f>
        <v>100</v>
      </c>
      <c r="X106" s="15">
        <f>IF(S106="","",S106*Config!$B$6)</f>
        <v>65.625</v>
      </c>
      <c r="Y106" s="15">
        <f>IF(T106="","",T106*Config!$B$6)</f>
        <v>65.625</v>
      </c>
      <c r="Z106" s="15">
        <f>IF(U106="","",Config!$B$4 + SUM($U$2:U106))</f>
        <v>9204.0294990471375</v>
      </c>
      <c r="AA106" s="15">
        <f>IF(V106="","",Config!$B$4 + SUM($V$2:V106))</f>
        <v>8901.2719440337623</v>
      </c>
      <c r="AB106" s="15">
        <f>IF(W106="","",Config!$B$4 + SUM($W$2:W106))</f>
        <v>8100</v>
      </c>
      <c r="AC106" s="15">
        <f>IF(X106="","",Config!$B$4 + SUM($X$2:X106))</f>
        <v>9702.650721540449</v>
      </c>
      <c r="AD106" s="15">
        <f>IF(Y106="","",Config!$B$4 + SUM($Y$2:Y106))</f>
        <v>9052.650721540449</v>
      </c>
      <c r="AE106" s="15">
        <f>IF(P106="","",P106*J106/100*Config!$B$11)</f>
        <v>32</v>
      </c>
      <c r="AF106" s="15">
        <f>IF(Q106="","",Q106*J106/100*Config!$B$11)</f>
        <v>52</v>
      </c>
      <c r="AG106" s="15">
        <f>IF(R106="","",R106*J106/100*Config!$B$11)</f>
        <v>64</v>
      </c>
      <c r="AH106" s="15">
        <f>IF(S106="","",S106*J106/100*Config!$B$11)</f>
        <v>42</v>
      </c>
      <c r="AI106" s="15">
        <f>IF(T106="","",T106*J106/100*Config!$B$11)</f>
        <v>42</v>
      </c>
      <c r="AJ106" s="15">
        <f>IF(AE106="","",Config!$B$9 + SUM($AE$2:AE106))</f>
        <v>49088</v>
      </c>
      <c r="AK106" s="15">
        <f>IF(AF106="","",Config!$B$9 + SUM($AF$2:AF106))</f>
        <v>48592</v>
      </c>
      <c r="AL106" s="15">
        <f>IF(AG106="","",Config!$B$9 + SUM($AG$2:AG106))</f>
        <v>48176</v>
      </c>
      <c r="AM106" s="15">
        <f>IF(AH106="","",Config!$B$9 + SUM($AH$2:AH106))</f>
        <v>49310</v>
      </c>
      <c r="AN106" s="15">
        <f>IF(AI106="","",Config!$B$9 + SUM($AI$2:AI106))</f>
        <v>48840</v>
      </c>
      <c r="AO106" s="16">
        <f t="shared" si="66"/>
        <v>1</v>
      </c>
      <c r="AP106" s="16">
        <f t="shared" si="67"/>
        <v>1</v>
      </c>
      <c r="AQ106" s="16">
        <f t="shared" si="68"/>
        <v>1</v>
      </c>
      <c r="AR106" s="16">
        <f t="shared" si="69"/>
        <v>1</v>
      </c>
      <c r="AS106" s="16">
        <f t="shared" si="70"/>
        <v>1</v>
      </c>
      <c r="AT106" s="17">
        <f t="shared" si="88"/>
        <v>10224.196457137634</v>
      </c>
      <c r="AU106" s="17">
        <f t="shared" si="89"/>
        <v>10225.197767918356</v>
      </c>
      <c r="AV106" s="17">
        <f t="shared" si="90"/>
        <v>9500</v>
      </c>
      <c r="AW106" s="17">
        <f t="shared" si="91"/>
        <v>10535.744561810738</v>
      </c>
      <c r="AX106" s="17">
        <f t="shared" si="92"/>
        <v>10185.744561810738</v>
      </c>
      <c r="AY106" s="17">
        <f t="shared" si="72"/>
        <v>1020.1669580904963</v>
      </c>
      <c r="AZ106" s="17">
        <f t="shared" si="73"/>
        <v>1323.9258238845941</v>
      </c>
      <c r="BA106" s="17">
        <f t="shared" si="74"/>
        <v>1400</v>
      </c>
      <c r="BB106" s="17">
        <f t="shared" si="75"/>
        <v>833.09384027028864</v>
      </c>
      <c r="BC106" s="17">
        <f t="shared" si="76"/>
        <v>1133.0938402702886</v>
      </c>
      <c r="BD106" s="17">
        <f>IF(OR(AE106="",B106=""),"",SUMIFS($AE$2:AE106,$B$2:B106,B106))</f>
        <v>32</v>
      </c>
      <c r="BE106" s="17">
        <f>IF(OR(AF106="",B106=""),"",SUMIFS($AF$2:AF106,$B$2:B106,B106))</f>
        <v>52</v>
      </c>
      <c r="BF106" s="17">
        <f>IF(OR(AG106="",B106=""),"",SUMIFS($AG$2:AG106,$B$2:B106,B106))</f>
        <v>64</v>
      </c>
      <c r="BG106" s="17">
        <f>IF(OR(AH106="",B106=""),"",SUMIFS($AH$2:AH106,$B$2:B106,B106))</f>
        <v>42</v>
      </c>
      <c r="BH106" s="17">
        <f>IF(OR(AI106="",B106=""),"",SUMIFS($AI$2:AI106,$B$2:B106,B106))</f>
        <v>42</v>
      </c>
      <c r="BI106" s="17">
        <f t="shared" si="93"/>
        <v>49836</v>
      </c>
      <c r="BJ106" s="17">
        <f t="shared" si="94"/>
        <v>49772</v>
      </c>
      <c r="BK106" s="17">
        <f t="shared" si="95"/>
        <v>49292</v>
      </c>
      <c r="BL106" s="17">
        <f t="shared" si="96"/>
        <v>50016</v>
      </c>
      <c r="BM106" s="17">
        <f t="shared" si="97"/>
        <v>49796</v>
      </c>
      <c r="BN106" s="17">
        <f t="shared" si="78"/>
        <v>748</v>
      </c>
      <c r="BO106" s="17">
        <f t="shared" si="79"/>
        <v>1180</v>
      </c>
      <c r="BP106" s="17">
        <f t="shared" si="80"/>
        <v>1116</v>
      </c>
      <c r="BQ106" s="17">
        <f t="shared" si="81"/>
        <v>706</v>
      </c>
      <c r="BR106" s="17">
        <f t="shared" si="82"/>
        <v>956</v>
      </c>
    </row>
    <row r="107" spans="1:70" x14ac:dyDescent="0.25">
      <c r="A107">
        <f t="shared" si="64"/>
        <v>106</v>
      </c>
      <c r="B107" s="9">
        <v>46119</v>
      </c>
      <c r="C107" s="32">
        <v>0.88541666666666663</v>
      </c>
      <c r="D107" s="11" t="str">
        <f t="shared" si="98"/>
        <v>Ma</v>
      </c>
      <c r="E107" s="11" t="str">
        <f t="shared" si="65"/>
        <v>Other</v>
      </c>
      <c r="F107" s="12" t="s">
        <v>12</v>
      </c>
      <c r="G107" s="12" t="s">
        <v>14</v>
      </c>
      <c r="H107" s="12" t="s">
        <v>23</v>
      </c>
      <c r="I107" s="12" t="s">
        <v>16</v>
      </c>
      <c r="J107" s="13">
        <v>0.1</v>
      </c>
      <c r="K107" s="13">
        <v>0.04</v>
      </c>
      <c r="L107" s="13">
        <v>7.0000000000000007E-2</v>
      </c>
      <c r="M107" s="13">
        <v>0.1</v>
      </c>
      <c r="N107" s="12" t="s">
        <v>32</v>
      </c>
      <c r="O107" s="12"/>
      <c r="P107" s="14">
        <f t="shared" si="83"/>
        <v>0.39999999999999997</v>
      </c>
      <c r="Q107" s="14">
        <f t="shared" si="84"/>
        <v>0.70000000000000007</v>
      </c>
      <c r="R107" s="14">
        <f t="shared" si="85"/>
        <v>-1</v>
      </c>
      <c r="S107" s="14">
        <f t="shared" si="86"/>
        <v>0.55000000000000004</v>
      </c>
      <c r="T107" s="14">
        <f t="shared" si="87"/>
        <v>0.55000000000000004</v>
      </c>
      <c r="U107" s="15">
        <f>IF(P107="","",P107*Config!$B$6)</f>
        <v>40</v>
      </c>
      <c r="V107" s="15">
        <f>IF(Q107="","",Q107*Config!$B$6)</f>
        <v>70</v>
      </c>
      <c r="W107" s="15">
        <f>IF(R107="","",R107*Config!$B$6)</f>
        <v>-100</v>
      </c>
      <c r="X107" s="15">
        <f>IF(S107="","",S107*Config!$B$6)</f>
        <v>55.000000000000007</v>
      </c>
      <c r="Y107" s="15">
        <f>IF(T107="","",T107*Config!$B$6)</f>
        <v>55.000000000000007</v>
      </c>
      <c r="Z107" s="15">
        <f>IF(U107="","",Config!$B$4 + SUM($U$2:U107))</f>
        <v>9244.0294990471375</v>
      </c>
      <c r="AA107" s="15">
        <f>IF(V107="","",Config!$B$4 + SUM($V$2:V107))</f>
        <v>8971.2719440337623</v>
      </c>
      <c r="AB107" s="15">
        <f>IF(W107="","",Config!$B$4 + SUM($W$2:W107))</f>
        <v>8000</v>
      </c>
      <c r="AC107" s="15">
        <f>IF(X107="","",Config!$B$4 + SUM($X$2:X107))</f>
        <v>9757.650721540449</v>
      </c>
      <c r="AD107" s="15">
        <f>IF(Y107="","",Config!$B$4 + SUM($Y$2:Y107))</f>
        <v>9107.650721540449</v>
      </c>
      <c r="AE107" s="15">
        <f>IF(P107="","",P107*J107/100*Config!$B$11)</f>
        <v>16</v>
      </c>
      <c r="AF107" s="15">
        <f>IF(Q107="","",Q107*J107/100*Config!$B$11)</f>
        <v>28.000000000000004</v>
      </c>
      <c r="AG107" s="15">
        <f>IF(R107="","",R107*J107/100*Config!$B$11)</f>
        <v>-40</v>
      </c>
      <c r="AH107" s="15">
        <f>IF(S107="","",S107*J107/100*Config!$B$11)</f>
        <v>22</v>
      </c>
      <c r="AI107" s="15">
        <f>IF(T107="","",T107*J107/100*Config!$B$11)</f>
        <v>22</v>
      </c>
      <c r="AJ107" s="15">
        <f>IF(AE107="","",Config!$B$9 + SUM($AE$2:AE107))</f>
        <v>49104</v>
      </c>
      <c r="AK107" s="15">
        <f>IF(AF107="","",Config!$B$9 + SUM($AF$2:AF107))</f>
        <v>48620</v>
      </c>
      <c r="AL107" s="15">
        <f>IF(AG107="","",Config!$B$9 + SUM($AG$2:AG107))</f>
        <v>48136</v>
      </c>
      <c r="AM107" s="15">
        <f>IF(AH107="","",Config!$B$9 + SUM($AH$2:AH107))</f>
        <v>49332</v>
      </c>
      <c r="AN107" s="15">
        <f>IF(AI107="","",Config!$B$9 + SUM($AI$2:AI107))</f>
        <v>48862</v>
      </c>
      <c r="AO107" s="16">
        <f t="shared" si="66"/>
        <v>1</v>
      </c>
      <c r="AP107" s="16">
        <f t="shared" si="67"/>
        <v>1</v>
      </c>
      <c r="AQ107" s="16">
        <f t="shared" si="68"/>
        <v>0</v>
      </c>
      <c r="AR107" s="16">
        <f t="shared" si="69"/>
        <v>1</v>
      </c>
      <c r="AS107" s="16">
        <f t="shared" si="70"/>
        <v>1</v>
      </c>
      <c r="AT107" s="17">
        <f t="shared" si="88"/>
        <v>10224.196457137634</v>
      </c>
      <c r="AU107" s="17">
        <f t="shared" si="89"/>
        <v>10225.197767918356</v>
      </c>
      <c r="AV107" s="17">
        <f t="shared" si="90"/>
        <v>9500</v>
      </c>
      <c r="AW107" s="17">
        <f t="shared" si="91"/>
        <v>10535.744561810738</v>
      </c>
      <c r="AX107" s="17">
        <f t="shared" si="92"/>
        <v>10185.744561810738</v>
      </c>
      <c r="AY107" s="17">
        <f t="shared" si="72"/>
        <v>980.16695809049634</v>
      </c>
      <c r="AZ107" s="17">
        <f t="shared" si="73"/>
        <v>1253.9258238845941</v>
      </c>
      <c r="BA107" s="17">
        <f t="shared" si="74"/>
        <v>1500</v>
      </c>
      <c r="BB107" s="17">
        <f t="shared" si="75"/>
        <v>778.09384027028864</v>
      </c>
      <c r="BC107" s="17">
        <f t="shared" si="76"/>
        <v>1078.0938402702886</v>
      </c>
      <c r="BD107" s="17">
        <f>IF(OR(AE107="",B107=""),"",SUMIFS($AE$2:AE107,$B$2:B107,B107))</f>
        <v>48</v>
      </c>
      <c r="BE107" s="17">
        <f>IF(OR(AF107="",B107=""),"",SUMIFS($AF$2:AF107,$B$2:B107,B107))</f>
        <v>80</v>
      </c>
      <c r="BF107" s="17">
        <f>IF(OR(AG107="",B107=""),"",SUMIFS($AG$2:AG107,$B$2:B107,B107))</f>
        <v>24</v>
      </c>
      <c r="BG107" s="17">
        <f>IF(OR(AH107="",B107=""),"",SUMIFS($AH$2:AH107,$B$2:B107,B107))</f>
        <v>64</v>
      </c>
      <c r="BH107" s="17">
        <f>IF(OR(AI107="",B107=""),"",SUMIFS($AI$2:AI107,$B$2:B107,B107))</f>
        <v>64</v>
      </c>
      <c r="BI107" s="17">
        <f t="shared" si="93"/>
        <v>49836</v>
      </c>
      <c r="BJ107" s="17">
        <f t="shared" si="94"/>
        <v>49772</v>
      </c>
      <c r="BK107" s="17">
        <f t="shared" si="95"/>
        <v>49292</v>
      </c>
      <c r="BL107" s="17">
        <f t="shared" si="96"/>
        <v>50016</v>
      </c>
      <c r="BM107" s="17">
        <f t="shared" si="97"/>
        <v>49796</v>
      </c>
      <c r="BN107" s="17">
        <f t="shared" si="78"/>
        <v>732</v>
      </c>
      <c r="BO107" s="17">
        <f t="shared" si="79"/>
        <v>1152</v>
      </c>
      <c r="BP107" s="17">
        <f t="shared" si="80"/>
        <v>1156</v>
      </c>
      <c r="BQ107" s="17">
        <f t="shared" si="81"/>
        <v>684</v>
      </c>
      <c r="BR107" s="17">
        <f t="shared" si="82"/>
        <v>934</v>
      </c>
    </row>
    <row r="108" spans="1:70" x14ac:dyDescent="0.25">
      <c r="A108">
        <f t="shared" si="64"/>
        <v>107</v>
      </c>
      <c r="B108" s="9">
        <v>46119</v>
      </c>
      <c r="C108" s="32">
        <v>0.80833333333333335</v>
      </c>
      <c r="D108" s="11" t="str">
        <f t="shared" si="98"/>
        <v>Ma</v>
      </c>
      <c r="E108" s="11" t="str">
        <f t="shared" si="65"/>
        <v>Other</v>
      </c>
      <c r="F108" s="12" t="s">
        <v>12</v>
      </c>
      <c r="G108" s="12" t="s">
        <v>14</v>
      </c>
      <c r="H108" s="12" t="s">
        <v>23</v>
      </c>
      <c r="I108" s="12" t="s">
        <v>16</v>
      </c>
      <c r="J108" s="13">
        <v>0.11</v>
      </c>
      <c r="K108" s="13">
        <v>0.05</v>
      </c>
      <c r="L108" s="13">
        <v>0.08</v>
      </c>
      <c r="M108" s="13">
        <v>0.11</v>
      </c>
      <c r="N108" s="12" t="s">
        <v>36</v>
      </c>
      <c r="O108" s="12"/>
      <c r="P108" s="14">
        <f t="shared" si="83"/>
        <v>0.45454545454545459</v>
      </c>
      <c r="Q108" s="14">
        <f t="shared" si="84"/>
        <v>0.72727272727272729</v>
      </c>
      <c r="R108" s="14">
        <f t="shared" si="85"/>
        <v>1</v>
      </c>
      <c r="S108" s="14">
        <f t="shared" si="86"/>
        <v>0.59090909090909094</v>
      </c>
      <c r="T108" s="14">
        <f t="shared" si="87"/>
        <v>0.59090909090909094</v>
      </c>
      <c r="U108" s="15">
        <f>IF(P108="","",P108*Config!$B$6)</f>
        <v>45.45454545454546</v>
      </c>
      <c r="V108" s="15">
        <f>IF(Q108="","",Q108*Config!$B$6)</f>
        <v>72.727272727272734</v>
      </c>
      <c r="W108" s="15">
        <f>IF(R108="","",R108*Config!$B$6)</f>
        <v>100</v>
      </c>
      <c r="X108" s="15">
        <f>IF(S108="","",S108*Config!$B$6)</f>
        <v>59.090909090909093</v>
      </c>
      <c r="Y108" s="15">
        <f>IF(T108="","",T108*Config!$B$6)</f>
        <v>59.090909090909093</v>
      </c>
      <c r="Z108" s="15">
        <f>IF(U108="","",Config!$B$4 + SUM($U$2:U108))</f>
        <v>9289.4840445016835</v>
      </c>
      <c r="AA108" s="15">
        <f>IF(V108="","",Config!$B$4 + SUM($V$2:V108))</f>
        <v>9043.9992167610344</v>
      </c>
      <c r="AB108" s="15">
        <f>IF(W108="","",Config!$B$4 + SUM($W$2:W108))</f>
        <v>8100</v>
      </c>
      <c r="AC108" s="15">
        <f>IF(X108="","",Config!$B$4 + SUM($X$2:X108))</f>
        <v>9816.7416306313589</v>
      </c>
      <c r="AD108" s="15">
        <f>IF(Y108="","",Config!$B$4 + SUM($Y$2:Y108))</f>
        <v>9166.7416306313589</v>
      </c>
      <c r="AE108" s="15">
        <f>IF(P108="","",P108*J108/100*Config!$B$11)</f>
        <v>20</v>
      </c>
      <c r="AF108" s="15">
        <f>IF(Q108="","",Q108*J108/100*Config!$B$11)</f>
        <v>32</v>
      </c>
      <c r="AG108" s="15">
        <f>IF(R108="","",R108*J108/100*Config!$B$11)</f>
        <v>44</v>
      </c>
      <c r="AH108" s="15">
        <f>IF(S108="","",S108*J108/100*Config!$B$11)</f>
        <v>26</v>
      </c>
      <c r="AI108" s="15">
        <f>IF(T108="","",T108*J108/100*Config!$B$11)</f>
        <v>26</v>
      </c>
      <c r="AJ108" s="15">
        <f>IF(AE108="","",Config!$B$9 + SUM($AE$2:AE108))</f>
        <v>49124</v>
      </c>
      <c r="AK108" s="15">
        <f>IF(AF108="","",Config!$B$9 + SUM($AF$2:AF108))</f>
        <v>48652</v>
      </c>
      <c r="AL108" s="15">
        <f>IF(AG108="","",Config!$B$9 + SUM($AG$2:AG108))</f>
        <v>48180</v>
      </c>
      <c r="AM108" s="15">
        <f>IF(AH108="","",Config!$B$9 + SUM($AH$2:AH108))</f>
        <v>49358</v>
      </c>
      <c r="AN108" s="15">
        <f>IF(AI108="","",Config!$B$9 + SUM($AI$2:AI108))</f>
        <v>48888</v>
      </c>
      <c r="AO108" s="16">
        <f t="shared" si="66"/>
        <v>1</v>
      </c>
      <c r="AP108" s="16">
        <f t="shared" si="67"/>
        <v>1</v>
      </c>
      <c r="AQ108" s="16">
        <f t="shared" si="68"/>
        <v>1</v>
      </c>
      <c r="AR108" s="16">
        <f t="shared" si="69"/>
        <v>1</v>
      </c>
      <c r="AS108" s="16">
        <f t="shared" si="70"/>
        <v>1</v>
      </c>
      <c r="AT108" s="17">
        <f t="shared" si="88"/>
        <v>10224.196457137634</v>
      </c>
      <c r="AU108" s="17">
        <f t="shared" si="89"/>
        <v>10225.197767918356</v>
      </c>
      <c r="AV108" s="17">
        <f t="shared" si="90"/>
        <v>9500</v>
      </c>
      <c r="AW108" s="17">
        <f t="shared" si="91"/>
        <v>10535.744561810738</v>
      </c>
      <c r="AX108" s="17">
        <f t="shared" si="92"/>
        <v>10185.744561810738</v>
      </c>
      <c r="AY108" s="17">
        <f t="shared" si="72"/>
        <v>934.71241263595039</v>
      </c>
      <c r="AZ108" s="17">
        <f t="shared" si="73"/>
        <v>1181.1985511573221</v>
      </c>
      <c r="BA108" s="17">
        <f t="shared" si="74"/>
        <v>1400</v>
      </c>
      <c r="BB108" s="17">
        <f t="shared" si="75"/>
        <v>719.00293117937872</v>
      </c>
      <c r="BC108" s="17">
        <f t="shared" si="76"/>
        <v>1019.0029311793787</v>
      </c>
      <c r="BD108" s="17">
        <f>IF(OR(AE108="",B108=""),"",SUMIFS($AE$2:AE108,$B$2:B108,B108))</f>
        <v>68</v>
      </c>
      <c r="BE108" s="17">
        <f>IF(OR(AF108="",B108=""),"",SUMIFS($AF$2:AF108,$B$2:B108,B108))</f>
        <v>112</v>
      </c>
      <c r="BF108" s="17">
        <f>IF(OR(AG108="",B108=""),"",SUMIFS($AG$2:AG108,$B$2:B108,B108))</f>
        <v>68</v>
      </c>
      <c r="BG108" s="17">
        <f>IF(OR(AH108="",B108=""),"",SUMIFS($AH$2:AH108,$B$2:B108,B108))</f>
        <v>90</v>
      </c>
      <c r="BH108" s="17">
        <f>IF(OR(AI108="",B108=""),"",SUMIFS($AI$2:AI108,$B$2:B108,B108))</f>
        <v>90</v>
      </c>
      <c r="BI108" s="17">
        <f t="shared" si="93"/>
        <v>49836</v>
      </c>
      <c r="BJ108" s="17">
        <f t="shared" si="94"/>
        <v>49772</v>
      </c>
      <c r="BK108" s="17">
        <f t="shared" si="95"/>
        <v>49292</v>
      </c>
      <c r="BL108" s="17">
        <f t="shared" si="96"/>
        <v>50016</v>
      </c>
      <c r="BM108" s="17">
        <f t="shared" si="97"/>
        <v>49796</v>
      </c>
      <c r="BN108" s="17">
        <f t="shared" si="78"/>
        <v>712</v>
      </c>
      <c r="BO108" s="17">
        <f t="shared" si="79"/>
        <v>1120</v>
      </c>
      <c r="BP108" s="17">
        <f t="shared" si="80"/>
        <v>1112</v>
      </c>
      <c r="BQ108" s="17">
        <f t="shared" si="81"/>
        <v>658</v>
      </c>
      <c r="BR108" s="17">
        <f t="shared" si="82"/>
        <v>908</v>
      </c>
    </row>
    <row r="109" spans="1:70" x14ac:dyDescent="0.25">
      <c r="A109">
        <f t="shared" si="64"/>
        <v>108</v>
      </c>
      <c r="B109" s="9">
        <v>46119</v>
      </c>
      <c r="C109" s="32">
        <v>0.77916666666666667</v>
      </c>
      <c r="D109" s="11" t="str">
        <f t="shared" si="98"/>
        <v>Ma</v>
      </c>
      <c r="E109" s="11" t="str">
        <f t="shared" si="65"/>
        <v>A3</v>
      </c>
      <c r="F109" s="12" t="s">
        <v>12</v>
      </c>
      <c r="G109" s="12" t="s">
        <v>14</v>
      </c>
      <c r="H109" s="12" t="s">
        <v>23</v>
      </c>
      <c r="I109" s="12" t="s">
        <v>24</v>
      </c>
      <c r="J109" s="13">
        <v>0.21</v>
      </c>
      <c r="K109" s="13">
        <v>0.11</v>
      </c>
      <c r="L109" s="13">
        <v>0.18</v>
      </c>
      <c r="M109" s="13">
        <v>0.21</v>
      </c>
      <c r="N109" s="12" t="s">
        <v>17</v>
      </c>
      <c r="O109" s="12"/>
      <c r="P109" s="14">
        <f t="shared" si="83"/>
        <v>-1</v>
      </c>
      <c r="Q109" s="14">
        <f t="shared" si="84"/>
        <v>-1</v>
      </c>
      <c r="R109" s="14">
        <f t="shared" si="85"/>
        <v>-1</v>
      </c>
      <c r="S109" s="14">
        <f t="shared" si="86"/>
        <v>-1</v>
      </c>
      <c r="T109" s="14">
        <f t="shared" si="87"/>
        <v>-1</v>
      </c>
      <c r="U109" s="15">
        <f>IF(P109="","",P109*Config!$B$6)</f>
        <v>-100</v>
      </c>
      <c r="V109" s="15">
        <f>IF(Q109="","",Q109*Config!$B$6)</f>
        <v>-100</v>
      </c>
      <c r="W109" s="15">
        <f>IF(R109="","",R109*Config!$B$6)</f>
        <v>-100</v>
      </c>
      <c r="X109" s="15">
        <f>IF(S109="","",S109*Config!$B$6)</f>
        <v>-100</v>
      </c>
      <c r="Y109" s="15">
        <f>IF(T109="","",T109*Config!$B$6)</f>
        <v>-100</v>
      </c>
      <c r="Z109" s="15">
        <f>IF(U109="","",Config!$B$4 + SUM($U$2:U109))</f>
        <v>9189.4840445016835</v>
      </c>
      <c r="AA109" s="15">
        <f>IF(V109="","",Config!$B$4 + SUM($V$2:V109))</f>
        <v>8943.9992167610344</v>
      </c>
      <c r="AB109" s="15">
        <f>IF(W109="","",Config!$B$4 + SUM($W$2:W109))</f>
        <v>8000</v>
      </c>
      <c r="AC109" s="15">
        <f>IF(X109="","",Config!$B$4 + SUM($X$2:X109))</f>
        <v>9716.7416306313589</v>
      </c>
      <c r="AD109" s="15">
        <f>IF(Y109="","",Config!$B$4 + SUM($Y$2:Y109))</f>
        <v>9066.7416306313589</v>
      </c>
      <c r="AE109" s="15">
        <f>IF(P109="","",P109*J109/100*Config!$B$11)</f>
        <v>-84</v>
      </c>
      <c r="AF109" s="15">
        <f>IF(Q109="","",Q109*J109/100*Config!$B$11)</f>
        <v>-84</v>
      </c>
      <c r="AG109" s="15">
        <f>IF(R109="","",R109*J109/100*Config!$B$11)</f>
        <v>-84</v>
      </c>
      <c r="AH109" s="15">
        <f>IF(S109="","",S109*J109/100*Config!$B$11)</f>
        <v>-84</v>
      </c>
      <c r="AI109" s="15">
        <f>IF(T109="","",T109*J109/100*Config!$B$11)</f>
        <v>-84</v>
      </c>
      <c r="AJ109" s="15">
        <f>IF(AE109="","",Config!$B$9 + SUM($AE$2:AE109))</f>
        <v>49040</v>
      </c>
      <c r="AK109" s="15">
        <f>IF(AF109="","",Config!$B$9 + SUM($AF$2:AF109))</f>
        <v>48568</v>
      </c>
      <c r="AL109" s="15">
        <f>IF(AG109="","",Config!$B$9 + SUM($AG$2:AG109))</f>
        <v>48096</v>
      </c>
      <c r="AM109" s="15">
        <f>IF(AH109="","",Config!$B$9 + SUM($AH$2:AH109))</f>
        <v>49274</v>
      </c>
      <c r="AN109" s="15">
        <f>IF(AI109="","",Config!$B$9 + SUM($AI$2:AI109))</f>
        <v>48804</v>
      </c>
      <c r="AO109" s="16">
        <f t="shared" si="66"/>
        <v>0</v>
      </c>
      <c r="AP109" s="16">
        <f t="shared" si="67"/>
        <v>0</v>
      </c>
      <c r="AQ109" s="16">
        <f t="shared" si="68"/>
        <v>0</v>
      </c>
      <c r="AR109" s="16">
        <f t="shared" si="69"/>
        <v>0</v>
      </c>
      <c r="AS109" s="16">
        <f t="shared" si="70"/>
        <v>0</v>
      </c>
      <c r="AT109" s="17">
        <f t="shared" si="88"/>
        <v>10224.196457137634</v>
      </c>
      <c r="AU109" s="17">
        <f t="shared" si="89"/>
        <v>10225.197767918356</v>
      </c>
      <c r="AV109" s="17">
        <f t="shared" si="90"/>
        <v>9500</v>
      </c>
      <c r="AW109" s="17">
        <f t="shared" si="91"/>
        <v>10535.744561810738</v>
      </c>
      <c r="AX109" s="17">
        <f t="shared" si="92"/>
        <v>10185.744561810738</v>
      </c>
      <c r="AY109" s="17">
        <f t="shared" si="72"/>
        <v>1034.7124126359504</v>
      </c>
      <c r="AZ109" s="17">
        <f t="shared" si="73"/>
        <v>1281.1985511573221</v>
      </c>
      <c r="BA109" s="17">
        <f t="shared" si="74"/>
        <v>1500</v>
      </c>
      <c r="BB109" s="17">
        <f t="shared" si="75"/>
        <v>819.00293117937872</v>
      </c>
      <c r="BC109" s="17">
        <f t="shared" si="76"/>
        <v>1119.0029311793787</v>
      </c>
      <c r="BD109" s="17">
        <f>IF(OR(AE109="",B109=""),"",SUMIFS($AE$2:AE109,$B$2:B109,B109))</f>
        <v>-16</v>
      </c>
      <c r="BE109" s="17">
        <f>IF(OR(AF109="",B109=""),"",SUMIFS($AF$2:AF109,$B$2:B109,B109))</f>
        <v>28</v>
      </c>
      <c r="BF109" s="17">
        <f>IF(OR(AG109="",B109=""),"",SUMIFS($AG$2:AG109,$B$2:B109,B109))</f>
        <v>-16</v>
      </c>
      <c r="BG109" s="17">
        <f>IF(OR(AH109="",B109=""),"",SUMIFS($AH$2:AH109,$B$2:B109,B109))</f>
        <v>6</v>
      </c>
      <c r="BH109" s="17">
        <f>IF(OR(AI109="",B109=""),"",SUMIFS($AI$2:AI109,$B$2:B109,B109))</f>
        <v>6</v>
      </c>
      <c r="BI109" s="17">
        <f t="shared" si="93"/>
        <v>49836</v>
      </c>
      <c r="BJ109" s="17">
        <f t="shared" si="94"/>
        <v>49772</v>
      </c>
      <c r="BK109" s="17">
        <f t="shared" si="95"/>
        <v>49292</v>
      </c>
      <c r="BL109" s="17">
        <f t="shared" si="96"/>
        <v>50016</v>
      </c>
      <c r="BM109" s="17">
        <f t="shared" si="97"/>
        <v>49796</v>
      </c>
      <c r="BN109" s="17">
        <f t="shared" si="78"/>
        <v>796</v>
      </c>
      <c r="BO109" s="17">
        <f t="shared" si="79"/>
        <v>1204</v>
      </c>
      <c r="BP109" s="17">
        <f t="shared" si="80"/>
        <v>1196</v>
      </c>
      <c r="BQ109" s="17">
        <f t="shared" si="81"/>
        <v>742</v>
      </c>
      <c r="BR109" s="17">
        <f t="shared" si="82"/>
        <v>992</v>
      </c>
    </row>
    <row r="110" spans="1:70" x14ac:dyDescent="0.25">
      <c r="A110">
        <f t="shared" si="64"/>
        <v>109</v>
      </c>
      <c r="B110" s="9">
        <v>46119</v>
      </c>
      <c r="C110" s="32">
        <v>0.7104166666666667</v>
      </c>
      <c r="D110" s="11" t="str">
        <f t="shared" si="98"/>
        <v>Ma</v>
      </c>
      <c r="E110" s="11" t="str">
        <f t="shared" si="65"/>
        <v>A2</v>
      </c>
      <c r="F110" s="12" t="s">
        <v>12</v>
      </c>
      <c r="G110" s="12" t="s">
        <v>14</v>
      </c>
      <c r="H110" s="12" t="s">
        <v>23</v>
      </c>
      <c r="I110" s="12" t="s">
        <v>24</v>
      </c>
      <c r="J110" s="13">
        <v>0.33</v>
      </c>
      <c r="K110" s="13">
        <v>0.18</v>
      </c>
      <c r="L110" s="13">
        <v>0.3</v>
      </c>
      <c r="M110" s="13">
        <v>0.33</v>
      </c>
      <c r="N110" s="12" t="s">
        <v>186</v>
      </c>
      <c r="O110" s="12"/>
      <c r="P110" s="14">
        <f t="shared" si="83"/>
        <v>0.54545454545454541</v>
      </c>
      <c r="Q110" s="14">
        <f t="shared" si="84"/>
        <v>-1</v>
      </c>
      <c r="R110" s="14">
        <f t="shared" si="85"/>
        <v>-1</v>
      </c>
      <c r="S110" s="14">
        <f t="shared" si="86"/>
        <v>0.27272727272727271</v>
      </c>
      <c r="T110" s="14">
        <f t="shared" si="87"/>
        <v>-0.22727272727272729</v>
      </c>
      <c r="U110" s="15">
        <f>IF(P110="","",P110*Config!$B$6)</f>
        <v>54.54545454545454</v>
      </c>
      <c r="V110" s="15">
        <f>IF(Q110="","",Q110*Config!$B$6)</f>
        <v>-100</v>
      </c>
      <c r="W110" s="15">
        <f>IF(R110="","",R110*Config!$B$6)</f>
        <v>-100</v>
      </c>
      <c r="X110" s="15">
        <f>IF(S110="","",S110*Config!$B$6)</f>
        <v>27.27272727272727</v>
      </c>
      <c r="Y110" s="15">
        <f>IF(T110="","",T110*Config!$B$6)</f>
        <v>-22.72727272727273</v>
      </c>
      <c r="Z110" s="15">
        <f>IF(U110="","",Config!$B$4 + SUM($U$2:U110))</f>
        <v>9244.0294990471375</v>
      </c>
      <c r="AA110" s="15">
        <f>IF(V110="","",Config!$B$4 + SUM($V$2:V110))</f>
        <v>8843.9992167610344</v>
      </c>
      <c r="AB110" s="15">
        <f>IF(W110="","",Config!$B$4 + SUM($W$2:W110))</f>
        <v>7900</v>
      </c>
      <c r="AC110" s="15">
        <f>IF(X110="","",Config!$B$4 + SUM($X$2:X110))</f>
        <v>9744.0143579040869</v>
      </c>
      <c r="AD110" s="15">
        <f>IF(Y110="","",Config!$B$4 + SUM($Y$2:Y110))</f>
        <v>9044.014357904085</v>
      </c>
      <c r="AE110" s="15">
        <f>IF(P110="","",P110*J110/100*Config!$B$11)</f>
        <v>72</v>
      </c>
      <c r="AF110" s="15">
        <f>IF(Q110="","",Q110*J110/100*Config!$B$11)</f>
        <v>-132</v>
      </c>
      <c r="AG110" s="15">
        <f>IF(R110="","",R110*J110/100*Config!$B$11)</f>
        <v>-132</v>
      </c>
      <c r="AH110" s="15">
        <f>IF(S110="","",S110*J110/100*Config!$B$11)</f>
        <v>36</v>
      </c>
      <c r="AI110" s="15">
        <f>IF(T110="","",T110*J110/100*Config!$B$11)</f>
        <v>-30.000000000000004</v>
      </c>
      <c r="AJ110" s="15">
        <f>IF(AE110="","",Config!$B$9 + SUM($AE$2:AE110))</f>
        <v>49112</v>
      </c>
      <c r="AK110" s="15">
        <f>IF(AF110="","",Config!$B$9 + SUM($AF$2:AF110))</f>
        <v>48436</v>
      </c>
      <c r="AL110" s="15">
        <f>IF(AG110="","",Config!$B$9 + SUM($AG$2:AG110))</f>
        <v>47964</v>
      </c>
      <c r="AM110" s="15">
        <f>IF(AH110="","",Config!$B$9 + SUM($AH$2:AH110))</f>
        <v>49310</v>
      </c>
      <c r="AN110" s="15">
        <f>IF(AI110="","",Config!$B$9 + SUM($AI$2:AI110))</f>
        <v>48774</v>
      </c>
      <c r="AO110" s="16">
        <f t="shared" si="66"/>
        <v>1</v>
      </c>
      <c r="AP110" s="16">
        <f t="shared" si="67"/>
        <v>0</v>
      </c>
      <c r="AQ110" s="16">
        <f t="shared" si="68"/>
        <v>0</v>
      </c>
      <c r="AR110" s="16">
        <f t="shared" si="69"/>
        <v>1</v>
      </c>
      <c r="AS110" s="16">
        <f t="shared" si="70"/>
        <v>0</v>
      </c>
      <c r="AT110" s="17">
        <f t="shared" si="88"/>
        <v>10224.196457137634</v>
      </c>
      <c r="AU110" s="17">
        <f t="shared" si="89"/>
        <v>10225.197767918356</v>
      </c>
      <c r="AV110" s="17">
        <f t="shared" si="90"/>
        <v>9500</v>
      </c>
      <c r="AW110" s="17">
        <f t="shared" si="91"/>
        <v>10535.744561810738</v>
      </c>
      <c r="AX110" s="17">
        <f t="shared" si="92"/>
        <v>10185.744561810738</v>
      </c>
      <c r="AY110" s="17">
        <f t="shared" si="72"/>
        <v>980.16695809049634</v>
      </c>
      <c r="AZ110" s="17">
        <f t="shared" si="73"/>
        <v>1381.1985511573221</v>
      </c>
      <c r="BA110" s="17">
        <f t="shared" si="74"/>
        <v>1600</v>
      </c>
      <c r="BB110" s="17">
        <f t="shared" si="75"/>
        <v>791.73020390665079</v>
      </c>
      <c r="BC110" s="17">
        <f t="shared" si="76"/>
        <v>1141.7302039066526</v>
      </c>
      <c r="BD110" s="17">
        <f>IF(OR(AE110="",B110=""),"",SUMIFS($AE$2:AE110,$B$2:B110,B110))</f>
        <v>56</v>
      </c>
      <c r="BE110" s="17">
        <f>IF(OR(AF110="",B110=""),"",SUMIFS($AF$2:AF110,$B$2:B110,B110))</f>
        <v>-104</v>
      </c>
      <c r="BF110" s="17">
        <f>IF(OR(AG110="",B110=""),"",SUMIFS($AG$2:AG110,$B$2:B110,B110))</f>
        <v>-148</v>
      </c>
      <c r="BG110" s="17">
        <f>IF(OR(AH110="",B110=""),"",SUMIFS($AH$2:AH110,$B$2:B110,B110))</f>
        <v>42</v>
      </c>
      <c r="BH110" s="17">
        <f>IF(OR(AI110="",B110=""),"",SUMIFS($AI$2:AI110,$B$2:B110,B110))</f>
        <v>-24.000000000000004</v>
      </c>
      <c r="BI110" s="17">
        <f t="shared" si="93"/>
        <v>49836</v>
      </c>
      <c r="BJ110" s="17">
        <f t="shared" si="94"/>
        <v>49772</v>
      </c>
      <c r="BK110" s="17">
        <f t="shared" si="95"/>
        <v>49292</v>
      </c>
      <c r="BL110" s="17">
        <f t="shared" si="96"/>
        <v>50016</v>
      </c>
      <c r="BM110" s="17">
        <f t="shared" si="97"/>
        <v>49796</v>
      </c>
      <c r="BN110" s="17">
        <f t="shared" si="78"/>
        <v>724</v>
      </c>
      <c r="BO110" s="17">
        <f t="shared" si="79"/>
        <v>1336</v>
      </c>
      <c r="BP110" s="17">
        <f t="shared" si="80"/>
        <v>1328</v>
      </c>
      <c r="BQ110" s="17">
        <f t="shared" si="81"/>
        <v>706</v>
      </c>
      <c r="BR110" s="17">
        <f t="shared" si="82"/>
        <v>1022</v>
      </c>
    </row>
    <row r="111" spans="1:70" x14ac:dyDescent="0.25">
      <c r="A111">
        <f t="shared" si="64"/>
        <v>110</v>
      </c>
      <c r="B111" s="9">
        <v>46118</v>
      </c>
      <c r="C111" s="32">
        <v>0.91041666666666665</v>
      </c>
      <c r="D111" s="11" t="str">
        <f t="shared" si="98"/>
        <v>Lu</v>
      </c>
      <c r="E111" s="11" t="str">
        <f t="shared" si="65"/>
        <v>D</v>
      </c>
      <c r="F111" s="12" t="s">
        <v>12</v>
      </c>
      <c r="G111" s="12" t="s">
        <v>14</v>
      </c>
      <c r="H111" s="12" t="s">
        <v>23</v>
      </c>
      <c r="I111" s="12" t="s">
        <v>16</v>
      </c>
      <c r="J111" s="13">
        <v>0.1</v>
      </c>
      <c r="K111" s="13">
        <v>0.04</v>
      </c>
      <c r="L111" s="13">
        <v>7.0000000000000007E-2</v>
      </c>
      <c r="M111" s="13">
        <v>0.1</v>
      </c>
      <c r="N111" s="12" t="s">
        <v>36</v>
      </c>
      <c r="O111" s="12"/>
      <c r="P111" s="14">
        <f t="shared" si="83"/>
        <v>0.39999999999999997</v>
      </c>
      <c r="Q111" s="14">
        <f t="shared" si="84"/>
        <v>0.70000000000000007</v>
      </c>
      <c r="R111" s="14">
        <f t="shared" si="85"/>
        <v>1</v>
      </c>
      <c r="S111" s="14">
        <f t="shared" si="86"/>
        <v>0.55000000000000004</v>
      </c>
      <c r="T111" s="14">
        <f t="shared" si="87"/>
        <v>0.55000000000000004</v>
      </c>
      <c r="U111" s="15">
        <f>IF(P111="","",P111*Config!$B$6)</f>
        <v>40</v>
      </c>
      <c r="V111" s="15">
        <f>IF(Q111="","",Q111*Config!$B$6)</f>
        <v>70</v>
      </c>
      <c r="W111" s="15">
        <f>IF(R111="","",R111*Config!$B$6)</f>
        <v>100</v>
      </c>
      <c r="X111" s="15">
        <f>IF(S111="","",S111*Config!$B$6)</f>
        <v>55.000000000000007</v>
      </c>
      <c r="Y111" s="15">
        <f>IF(T111="","",T111*Config!$B$6)</f>
        <v>55.000000000000007</v>
      </c>
      <c r="Z111" s="15">
        <f>IF(U111="","",Config!$B$4 + SUM($U$2:U111))</f>
        <v>9284.0294990471375</v>
      </c>
      <c r="AA111" s="15">
        <f>IF(V111="","",Config!$B$4 + SUM($V$2:V111))</f>
        <v>8913.9992167610344</v>
      </c>
      <c r="AB111" s="15">
        <f>IF(W111="","",Config!$B$4 + SUM($W$2:W111))</f>
        <v>8000</v>
      </c>
      <c r="AC111" s="15">
        <f>IF(X111="","",Config!$B$4 + SUM($X$2:X111))</f>
        <v>9799.0143579040869</v>
      </c>
      <c r="AD111" s="15">
        <f>IF(Y111="","",Config!$B$4 + SUM($Y$2:Y111))</f>
        <v>9099.014357904085</v>
      </c>
      <c r="AE111" s="15">
        <f>IF(P111="","",P111*J111/100*Config!$B$11)</f>
        <v>16</v>
      </c>
      <c r="AF111" s="15">
        <f>IF(Q111="","",Q111*J111/100*Config!$B$11)</f>
        <v>28.000000000000004</v>
      </c>
      <c r="AG111" s="15">
        <f>IF(R111="","",R111*J111/100*Config!$B$11)</f>
        <v>40</v>
      </c>
      <c r="AH111" s="15">
        <f>IF(S111="","",S111*J111/100*Config!$B$11)</f>
        <v>22</v>
      </c>
      <c r="AI111" s="15">
        <f>IF(T111="","",T111*J111/100*Config!$B$11)</f>
        <v>22</v>
      </c>
      <c r="AJ111" s="15">
        <f>IF(AE111="","",Config!$B$9 + SUM($AE$2:AE111))</f>
        <v>49128</v>
      </c>
      <c r="AK111" s="15">
        <f>IF(AF111="","",Config!$B$9 + SUM($AF$2:AF111))</f>
        <v>48464</v>
      </c>
      <c r="AL111" s="15">
        <f>IF(AG111="","",Config!$B$9 + SUM($AG$2:AG111))</f>
        <v>48004</v>
      </c>
      <c r="AM111" s="15">
        <f>IF(AH111="","",Config!$B$9 + SUM($AH$2:AH111))</f>
        <v>49332</v>
      </c>
      <c r="AN111" s="15">
        <f>IF(AI111="","",Config!$B$9 + SUM($AI$2:AI111))</f>
        <v>48796</v>
      </c>
      <c r="AO111" s="16">
        <f t="shared" si="66"/>
        <v>1</v>
      </c>
      <c r="AP111" s="16">
        <f t="shared" si="67"/>
        <v>1</v>
      </c>
      <c r="AQ111" s="16">
        <f t="shared" si="68"/>
        <v>1</v>
      </c>
      <c r="AR111" s="16">
        <f t="shared" si="69"/>
        <v>1</v>
      </c>
      <c r="AS111" s="16">
        <f t="shared" si="70"/>
        <v>1</v>
      </c>
      <c r="AT111" s="17">
        <f t="shared" si="88"/>
        <v>10224.196457137634</v>
      </c>
      <c r="AU111" s="17">
        <f t="shared" si="89"/>
        <v>10225.197767918356</v>
      </c>
      <c r="AV111" s="17">
        <f t="shared" si="90"/>
        <v>9500</v>
      </c>
      <c r="AW111" s="17">
        <f t="shared" si="91"/>
        <v>10535.744561810738</v>
      </c>
      <c r="AX111" s="17">
        <f t="shared" si="92"/>
        <v>10185.744561810738</v>
      </c>
      <c r="AY111" s="17">
        <f t="shared" si="72"/>
        <v>940.16695809049634</v>
      </c>
      <c r="AZ111" s="17">
        <f t="shared" si="73"/>
        <v>1311.1985511573221</v>
      </c>
      <c r="BA111" s="17">
        <f t="shared" si="74"/>
        <v>1500</v>
      </c>
      <c r="BB111" s="17">
        <f t="shared" si="75"/>
        <v>736.73020390665079</v>
      </c>
      <c r="BC111" s="17">
        <f t="shared" si="76"/>
        <v>1086.7302039066526</v>
      </c>
      <c r="BD111" s="17">
        <f>IF(OR(AE111="",B111=""),"",SUMIFS($AE$2:AE111,$B$2:B111,B111))</f>
        <v>16</v>
      </c>
      <c r="BE111" s="17">
        <f>IF(OR(AF111="",B111=""),"",SUMIFS($AF$2:AF111,$B$2:B111,B111))</f>
        <v>28.000000000000004</v>
      </c>
      <c r="BF111" s="17">
        <f>IF(OR(AG111="",B111=""),"",SUMIFS($AG$2:AG111,$B$2:B111,B111))</f>
        <v>40</v>
      </c>
      <c r="BG111" s="17">
        <f>IF(OR(AH111="",B111=""),"",SUMIFS($AH$2:AH111,$B$2:B111,B111))</f>
        <v>22</v>
      </c>
      <c r="BH111" s="17">
        <f>IF(OR(AI111="",B111=""),"",SUMIFS($AI$2:AI111,$B$2:B111,B111))</f>
        <v>22</v>
      </c>
      <c r="BI111" s="17">
        <f t="shared" si="93"/>
        <v>49836</v>
      </c>
      <c r="BJ111" s="17">
        <f t="shared" si="94"/>
        <v>49772</v>
      </c>
      <c r="BK111" s="17">
        <f t="shared" si="95"/>
        <v>49292</v>
      </c>
      <c r="BL111" s="17">
        <f t="shared" si="96"/>
        <v>50016</v>
      </c>
      <c r="BM111" s="17">
        <f t="shared" si="97"/>
        <v>49796</v>
      </c>
      <c r="BN111" s="17">
        <f t="shared" si="78"/>
        <v>708</v>
      </c>
      <c r="BO111" s="17">
        <f t="shared" si="79"/>
        <v>1308</v>
      </c>
      <c r="BP111" s="17">
        <f t="shared" si="80"/>
        <v>1288</v>
      </c>
      <c r="BQ111" s="17">
        <f t="shared" si="81"/>
        <v>684</v>
      </c>
      <c r="BR111" s="17">
        <f t="shared" si="82"/>
        <v>1000</v>
      </c>
    </row>
    <row r="112" spans="1:70" x14ac:dyDescent="0.25">
      <c r="A112">
        <f t="shared" si="64"/>
        <v>111</v>
      </c>
      <c r="B112" s="9">
        <v>46118</v>
      </c>
      <c r="C112" s="32">
        <v>0.86041666666666672</v>
      </c>
      <c r="D112" s="11" t="str">
        <f t="shared" si="98"/>
        <v>Lu</v>
      </c>
      <c r="E112" s="11" t="str">
        <f t="shared" si="65"/>
        <v>D</v>
      </c>
      <c r="F112" s="12" t="s">
        <v>12</v>
      </c>
      <c r="G112" s="12" t="s">
        <v>14</v>
      </c>
      <c r="H112" s="12" t="s">
        <v>23</v>
      </c>
      <c r="I112" s="12" t="s">
        <v>24</v>
      </c>
      <c r="J112" s="13">
        <v>0.15</v>
      </c>
      <c r="K112" s="13">
        <v>7.0000000000000007E-2</v>
      </c>
      <c r="L112" s="13">
        <v>0.11</v>
      </c>
      <c r="M112" s="13">
        <v>0.15</v>
      </c>
      <c r="N112" s="12" t="s">
        <v>186</v>
      </c>
      <c r="O112" s="12"/>
      <c r="P112" s="14">
        <f t="shared" si="83"/>
        <v>0.46666666666666673</v>
      </c>
      <c r="Q112" s="14">
        <f t="shared" si="84"/>
        <v>-1</v>
      </c>
      <c r="R112" s="14">
        <f t="shared" si="85"/>
        <v>-1</v>
      </c>
      <c r="S112" s="14">
        <f t="shared" si="86"/>
        <v>0.23333333333333336</v>
      </c>
      <c r="T112" s="14">
        <f t="shared" si="87"/>
        <v>-0.26666666666666661</v>
      </c>
      <c r="U112" s="15">
        <f>IF(P112="","",P112*Config!$B$6)</f>
        <v>46.666666666666671</v>
      </c>
      <c r="V112" s="15">
        <f>IF(Q112="","",Q112*Config!$B$6)</f>
        <v>-100</v>
      </c>
      <c r="W112" s="15">
        <f>IF(R112="","",R112*Config!$B$6)</f>
        <v>-100</v>
      </c>
      <c r="X112" s="15">
        <f>IF(S112="","",S112*Config!$B$6)</f>
        <v>23.333333333333336</v>
      </c>
      <c r="Y112" s="15">
        <f>IF(T112="","",T112*Config!$B$6)</f>
        <v>-26.666666666666661</v>
      </c>
      <c r="Z112" s="15">
        <f>IF(U112="","",Config!$B$4 + SUM($U$2:U112))</f>
        <v>9330.6961657138036</v>
      </c>
      <c r="AA112" s="15">
        <f>IF(V112="","",Config!$B$4 + SUM($V$2:V112))</f>
        <v>8813.9992167610344</v>
      </c>
      <c r="AB112" s="15">
        <f>IF(W112="","",Config!$B$4 + SUM($W$2:W112))</f>
        <v>7900</v>
      </c>
      <c r="AC112" s="15">
        <f>IF(X112="","",Config!$B$4 + SUM($X$2:X112))</f>
        <v>9822.347691237419</v>
      </c>
      <c r="AD112" s="15">
        <f>IF(Y112="","",Config!$B$4 + SUM($Y$2:Y112))</f>
        <v>9072.347691237419</v>
      </c>
      <c r="AE112" s="15">
        <f>IF(P112="","",P112*J112/100*Config!$B$11)</f>
        <v>28.000000000000004</v>
      </c>
      <c r="AF112" s="15">
        <f>IF(Q112="","",Q112*J112/100*Config!$B$11)</f>
        <v>-60</v>
      </c>
      <c r="AG112" s="15">
        <f>IF(R112="","",R112*J112/100*Config!$B$11)</f>
        <v>-60</v>
      </c>
      <c r="AH112" s="15">
        <f>IF(S112="","",S112*J112/100*Config!$B$11)</f>
        <v>14.000000000000002</v>
      </c>
      <c r="AI112" s="15">
        <f>IF(T112="","",T112*J112/100*Config!$B$11)</f>
        <v>-15.999999999999995</v>
      </c>
      <c r="AJ112" s="15">
        <f>IF(AE112="","",Config!$B$9 + SUM($AE$2:AE112))</f>
        <v>49156</v>
      </c>
      <c r="AK112" s="15">
        <f>IF(AF112="","",Config!$B$9 + SUM($AF$2:AF112))</f>
        <v>48404</v>
      </c>
      <c r="AL112" s="15">
        <f>IF(AG112="","",Config!$B$9 + SUM($AG$2:AG112))</f>
        <v>47944</v>
      </c>
      <c r="AM112" s="15">
        <f>IF(AH112="","",Config!$B$9 + SUM($AH$2:AH112))</f>
        <v>49346</v>
      </c>
      <c r="AN112" s="15">
        <f>IF(AI112="","",Config!$B$9 + SUM($AI$2:AI112))</f>
        <v>48780</v>
      </c>
      <c r="AO112" s="16">
        <f t="shared" si="66"/>
        <v>1</v>
      </c>
      <c r="AP112" s="16">
        <f t="shared" si="67"/>
        <v>0</v>
      </c>
      <c r="AQ112" s="16">
        <f t="shared" si="68"/>
        <v>0</v>
      </c>
      <c r="AR112" s="16">
        <f t="shared" si="69"/>
        <v>1</v>
      </c>
      <c r="AS112" s="16">
        <f t="shared" si="70"/>
        <v>0</v>
      </c>
      <c r="AT112" s="17">
        <f t="shared" si="88"/>
        <v>10224.196457137634</v>
      </c>
      <c r="AU112" s="17">
        <f t="shared" si="89"/>
        <v>10225.197767918356</v>
      </c>
      <c r="AV112" s="17">
        <f t="shared" si="90"/>
        <v>9500</v>
      </c>
      <c r="AW112" s="17">
        <f t="shared" si="91"/>
        <v>10535.744561810738</v>
      </c>
      <c r="AX112" s="17">
        <f t="shared" si="92"/>
        <v>10185.744561810738</v>
      </c>
      <c r="AY112" s="17">
        <f t="shared" si="72"/>
        <v>893.50029142383028</v>
      </c>
      <c r="AZ112" s="17">
        <f t="shared" si="73"/>
        <v>1411.1985511573221</v>
      </c>
      <c r="BA112" s="17">
        <f t="shared" si="74"/>
        <v>1600</v>
      </c>
      <c r="BB112" s="17">
        <f t="shared" si="75"/>
        <v>713.39687057331867</v>
      </c>
      <c r="BC112" s="17">
        <f t="shared" si="76"/>
        <v>1113.3968705733187</v>
      </c>
      <c r="BD112" s="17">
        <f>IF(OR(AE112="",B112=""),"",SUMIFS($AE$2:AE112,$B$2:B112,B112))</f>
        <v>44</v>
      </c>
      <c r="BE112" s="17">
        <f>IF(OR(AF112="",B112=""),"",SUMIFS($AF$2:AF112,$B$2:B112,B112))</f>
        <v>-31.999999999999996</v>
      </c>
      <c r="BF112" s="17">
        <f>IF(OR(AG112="",B112=""),"",SUMIFS($AG$2:AG112,$B$2:B112,B112))</f>
        <v>-20</v>
      </c>
      <c r="BG112" s="17">
        <f>IF(OR(AH112="",B112=""),"",SUMIFS($AH$2:AH112,$B$2:B112,B112))</f>
        <v>36</v>
      </c>
      <c r="BH112" s="17">
        <f>IF(OR(AI112="",B112=""),"",SUMIFS($AI$2:AI112,$B$2:B112,B112))</f>
        <v>6.0000000000000053</v>
      </c>
      <c r="BI112" s="17">
        <f t="shared" si="93"/>
        <v>49836</v>
      </c>
      <c r="BJ112" s="17">
        <f t="shared" si="94"/>
        <v>49772</v>
      </c>
      <c r="BK112" s="17">
        <f t="shared" si="95"/>
        <v>49292</v>
      </c>
      <c r="BL112" s="17">
        <f t="shared" si="96"/>
        <v>50016</v>
      </c>
      <c r="BM112" s="17">
        <f t="shared" si="97"/>
        <v>49796</v>
      </c>
      <c r="BN112" s="17">
        <f t="shared" si="78"/>
        <v>680</v>
      </c>
      <c r="BO112" s="17">
        <f t="shared" si="79"/>
        <v>1368</v>
      </c>
      <c r="BP112" s="17">
        <f t="shared" si="80"/>
        <v>1348</v>
      </c>
      <c r="BQ112" s="17">
        <f t="shared" si="81"/>
        <v>670</v>
      </c>
      <c r="BR112" s="17">
        <f t="shared" si="82"/>
        <v>1016</v>
      </c>
    </row>
    <row r="113" spans="1:70" x14ac:dyDescent="0.25">
      <c r="A113">
        <f t="shared" si="64"/>
        <v>112</v>
      </c>
      <c r="B113" s="9">
        <v>46118</v>
      </c>
      <c r="C113" s="12">
        <v>19.27</v>
      </c>
      <c r="D113" s="11" t="str">
        <f t="shared" si="98"/>
        <v>Lu</v>
      </c>
      <c r="E113" s="11" t="str">
        <f t="shared" si="65"/>
        <v>D</v>
      </c>
      <c r="F113" s="12" t="s">
        <v>12</v>
      </c>
      <c r="G113" s="12" t="s">
        <v>14</v>
      </c>
      <c r="H113" s="12" t="s">
        <v>23</v>
      </c>
      <c r="I113" s="12" t="s">
        <v>16</v>
      </c>
      <c r="J113" s="13">
        <v>0.08</v>
      </c>
      <c r="K113" s="13">
        <v>0.03</v>
      </c>
      <c r="L113" s="13">
        <v>0.05</v>
      </c>
      <c r="M113" s="13">
        <v>0.08</v>
      </c>
      <c r="N113" s="12" t="s">
        <v>36</v>
      </c>
      <c r="O113" s="12"/>
      <c r="P113" s="14">
        <f t="shared" si="83"/>
        <v>0.375</v>
      </c>
      <c r="Q113" s="14">
        <f t="shared" si="84"/>
        <v>0.625</v>
      </c>
      <c r="R113" s="14">
        <f t="shared" si="85"/>
        <v>1</v>
      </c>
      <c r="S113" s="14">
        <f t="shared" si="86"/>
        <v>0.5</v>
      </c>
      <c r="T113" s="14">
        <f t="shared" si="87"/>
        <v>0.5</v>
      </c>
      <c r="U113" s="15">
        <f>IF(P113="","",P113*Config!$B$6)</f>
        <v>37.5</v>
      </c>
      <c r="V113" s="15">
        <f>IF(Q113="","",Q113*Config!$B$6)</f>
        <v>62.5</v>
      </c>
      <c r="W113" s="15">
        <f>IF(R113="","",R113*Config!$B$6)</f>
        <v>100</v>
      </c>
      <c r="X113" s="15">
        <f>IF(S113="","",S113*Config!$B$6)</f>
        <v>50</v>
      </c>
      <c r="Y113" s="15">
        <f>IF(T113="","",T113*Config!$B$6)</f>
        <v>50</v>
      </c>
      <c r="Z113" s="15">
        <f>IF(U113="","",Config!$B$4 + SUM($U$2:U113))</f>
        <v>9368.1961657138036</v>
      </c>
      <c r="AA113" s="15">
        <f>IF(V113="","",Config!$B$4 + SUM($V$2:V113))</f>
        <v>8876.4992167610344</v>
      </c>
      <c r="AB113" s="15">
        <f>IF(W113="","",Config!$B$4 + SUM($W$2:W113))</f>
        <v>8000</v>
      </c>
      <c r="AC113" s="15">
        <f>IF(X113="","",Config!$B$4 + SUM($X$2:X113))</f>
        <v>9872.347691237419</v>
      </c>
      <c r="AD113" s="15">
        <f>IF(Y113="","",Config!$B$4 + SUM($Y$2:Y113))</f>
        <v>9122.347691237419</v>
      </c>
      <c r="AE113" s="15">
        <f>IF(P113="","",P113*J113/100*Config!$B$11)</f>
        <v>11.999999999999998</v>
      </c>
      <c r="AF113" s="15">
        <f>IF(Q113="","",Q113*J113/100*Config!$B$11)</f>
        <v>20</v>
      </c>
      <c r="AG113" s="15">
        <f>IF(R113="","",R113*J113/100*Config!$B$11)</f>
        <v>32</v>
      </c>
      <c r="AH113" s="15">
        <f>IF(S113="","",S113*J113/100*Config!$B$11)</f>
        <v>16</v>
      </c>
      <c r="AI113" s="15">
        <f>IF(T113="","",T113*J113/100*Config!$B$11)</f>
        <v>16</v>
      </c>
      <c r="AJ113" s="15">
        <f>IF(AE113="","",Config!$B$9 + SUM($AE$2:AE113))</f>
        <v>49168</v>
      </c>
      <c r="AK113" s="15">
        <f>IF(AF113="","",Config!$B$9 + SUM($AF$2:AF113))</f>
        <v>48424</v>
      </c>
      <c r="AL113" s="15">
        <f>IF(AG113="","",Config!$B$9 + SUM($AG$2:AG113))</f>
        <v>47976</v>
      </c>
      <c r="AM113" s="15">
        <f>IF(AH113="","",Config!$B$9 + SUM($AH$2:AH113))</f>
        <v>49362</v>
      </c>
      <c r="AN113" s="15">
        <f>IF(AI113="","",Config!$B$9 + SUM($AI$2:AI113))</f>
        <v>48796</v>
      </c>
      <c r="AO113" s="16">
        <f t="shared" si="66"/>
        <v>1</v>
      </c>
      <c r="AP113" s="16">
        <f t="shared" si="67"/>
        <v>1</v>
      </c>
      <c r="AQ113" s="16">
        <f t="shared" si="68"/>
        <v>1</v>
      </c>
      <c r="AR113" s="16">
        <f t="shared" si="69"/>
        <v>1</v>
      </c>
      <c r="AS113" s="16">
        <f t="shared" si="70"/>
        <v>1</v>
      </c>
      <c r="AT113" s="17">
        <f t="shared" si="88"/>
        <v>10224.196457137634</v>
      </c>
      <c r="AU113" s="17">
        <f t="shared" si="89"/>
        <v>10225.197767918356</v>
      </c>
      <c r="AV113" s="17">
        <f t="shared" si="90"/>
        <v>9500</v>
      </c>
      <c r="AW113" s="17">
        <f t="shared" si="91"/>
        <v>10535.744561810738</v>
      </c>
      <c r="AX113" s="17">
        <f t="shared" si="92"/>
        <v>10185.744561810738</v>
      </c>
      <c r="AY113" s="17">
        <f t="shared" si="72"/>
        <v>856.00029142383028</v>
      </c>
      <c r="AZ113" s="17">
        <f t="shared" si="73"/>
        <v>1348.6985511573221</v>
      </c>
      <c r="BA113" s="17">
        <f t="shared" si="74"/>
        <v>1500</v>
      </c>
      <c r="BB113" s="17">
        <f t="shared" si="75"/>
        <v>663.39687057331867</v>
      </c>
      <c r="BC113" s="17">
        <f t="shared" si="76"/>
        <v>1063.3968705733187</v>
      </c>
      <c r="BD113" s="17">
        <f>IF(OR(AE113="",B113=""),"",SUMIFS($AE$2:AE113,$B$2:B113,B113))</f>
        <v>56</v>
      </c>
      <c r="BE113" s="17">
        <f>IF(OR(AF113="",B113=""),"",SUMIFS($AF$2:AF113,$B$2:B113,B113))</f>
        <v>-11.999999999999996</v>
      </c>
      <c r="BF113" s="17">
        <f>IF(OR(AG113="",B113=""),"",SUMIFS($AG$2:AG113,$B$2:B113,B113))</f>
        <v>12</v>
      </c>
      <c r="BG113" s="17">
        <f>IF(OR(AH113="",B113=""),"",SUMIFS($AH$2:AH113,$B$2:B113,B113))</f>
        <v>52</v>
      </c>
      <c r="BH113" s="17">
        <f>IF(OR(AI113="",B113=""),"",SUMIFS($AI$2:AI113,$B$2:B113,B113))</f>
        <v>22.000000000000007</v>
      </c>
      <c r="BI113" s="17">
        <f t="shared" si="93"/>
        <v>49836</v>
      </c>
      <c r="BJ113" s="17">
        <f t="shared" si="94"/>
        <v>49772</v>
      </c>
      <c r="BK113" s="17">
        <f t="shared" si="95"/>
        <v>49292</v>
      </c>
      <c r="BL113" s="17">
        <f t="shared" si="96"/>
        <v>50016</v>
      </c>
      <c r="BM113" s="17">
        <f t="shared" si="97"/>
        <v>49796</v>
      </c>
      <c r="BN113" s="17">
        <f t="shared" si="78"/>
        <v>668</v>
      </c>
      <c r="BO113" s="17">
        <f t="shared" si="79"/>
        <v>1348</v>
      </c>
      <c r="BP113" s="17">
        <f t="shared" si="80"/>
        <v>1316</v>
      </c>
      <c r="BQ113" s="17">
        <f t="shared" si="81"/>
        <v>654</v>
      </c>
      <c r="BR113" s="17">
        <f t="shared" si="82"/>
        <v>1000</v>
      </c>
    </row>
    <row r="114" spans="1:70" x14ac:dyDescent="0.25">
      <c r="A114">
        <f t="shared" si="64"/>
        <v>113</v>
      </c>
      <c r="B114" s="9"/>
      <c r="C114" s="12"/>
      <c r="D114" s="11" t="str">
        <f t="shared" si="98"/>
        <v/>
      </c>
      <c r="E114" s="11" t="str">
        <f t="shared" si="65"/>
        <v/>
      </c>
      <c r="F114" s="12"/>
      <c r="G114" s="12"/>
      <c r="H114" s="12"/>
      <c r="I114" s="12"/>
      <c r="J114" s="13"/>
      <c r="K114" s="13"/>
      <c r="L114" s="13"/>
      <c r="M114" s="13"/>
      <c r="N114" s="12"/>
      <c r="O114" s="12"/>
      <c r="P114" s="14" t="str">
        <f t="shared" si="83"/>
        <v/>
      </c>
      <c r="Q114" s="14" t="str">
        <f t="shared" si="84"/>
        <v/>
      </c>
      <c r="R114" s="14" t="str">
        <f t="shared" si="85"/>
        <v/>
      </c>
      <c r="S114" s="14" t="str">
        <f t="shared" si="86"/>
        <v/>
      </c>
      <c r="T114" s="14" t="str">
        <f t="shared" si="87"/>
        <v/>
      </c>
      <c r="U114" s="15" t="str">
        <f>IF(P114="","",P114*Config!$B$6)</f>
        <v/>
      </c>
      <c r="V114" s="15" t="str">
        <f>IF(Q114="","",Q114*Config!$B$6)</f>
        <v/>
      </c>
      <c r="W114" s="15" t="str">
        <f>IF(R114="","",R114*Config!$B$6)</f>
        <v/>
      </c>
      <c r="X114" s="15" t="str">
        <f>IF(S114="","",S114*Config!$B$6)</f>
        <v/>
      </c>
      <c r="Y114" s="15" t="str">
        <f>IF(T114="","",T114*Config!$B$6)</f>
        <v/>
      </c>
      <c r="Z114" s="15" t="str">
        <f>IF(U114="","",Config!$B$4 + SUM($U$2:U114))</f>
        <v/>
      </c>
      <c r="AA114" s="15" t="str">
        <f>IF(V114="","",Config!$B$4 + SUM($V$2:V114))</f>
        <v/>
      </c>
      <c r="AB114" s="15" t="str">
        <f>IF(W114="","",Config!$B$4 + SUM($W$2:W114))</f>
        <v/>
      </c>
      <c r="AC114" s="15" t="str">
        <f>IF(X114="","",Config!$B$4 + SUM($X$2:X114))</f>
        <v/>
      </c>
      <c r="AD114" s="15" t="str">
        <f>IF(Y114="","",Config!$B$4 + SUM($Y$2:Y114))</f>
        <v/>
      </c>
      <c r="AE114" s="15" t="str">
        <f>IF(P114="","",P114*J114/100*Config!$B$11)</f>
        <v/>
      </c>
      <c r="AF114" s="15" t="str">
        <f>IF(Q114="","",Q114*J114/100*Config!$B$11)</f>
        <v/>
      </c>
      <c r="AG114" s="15" t="str">
        <f>IF(R114="","",R114*J114/100*Config!$B$11)</f>
        <v/>
      </c>
      <c r="AH114" s="15" t="str">
        <f>IF(S114="","",S114*J114/100*Config!$B$11)</f>
        <v/>
      </c>
      <c r="AI114" s="15" t="str">
        <f>IF(T114="","",T114*J114/100*Config!$B$11)</f>
        <v/>
      </c>
      <c r="AJ114" s="15" t="str">
        <f>IF(AE114="","",Config!$B$9 + SUM($AE$2:AE114))</f>
        <v/>
      </c>
      <c r="AK114" s="15" t="str">
        <f>IF(AF114="","",Config!$B$9 + SUM($AF$2:AF114))</f>
        <v/>
      </c>
      <c r="AL114" s="15" t="str">
        <f>IF(AG114="","",Config!$B$9 + SUM($AG$2:AG114))</f>
        <v/>
      </c>
      <c r="AM114" s="15" t="str">
        <f>IF(AH114="","",Config!$B$9 + SUM($AH$2:AH114))</f>
        <v/>
      </c>
      <c r="AN114" s="15" t="str">
        <f>IF(AI114="","",Config!$B$9 + SUM($AI$2:AI114))</f>
        <v/>
      </c>
      <c r="AO114" s="16" t="str">
        <f t="shared" si="66"/>
        <v/>
      </c>
      <c r="AP114" s="16" t="str">
        <f t="shared" si="67"/>
        <v/>
      </c>
      <c r="AQ114" s="16" t="str">
        <f t="shared" si="68"/>
        <v/>
      </c>
      <c r="AR114" s="16" t="str">
        <f t="shared" si="69"/>
        <v/>
      </c>
      <c r="AS114" s="16" t="str">
        <f t="shared" si="70"/>
        <v/>
      </c>
      <c r="AT114" s="17" t="str">
        <f t="shared" si="88"/>
        <v/>
      </c>
      <c r="AU114" s="17" t="str">
        <f t="shared" si="89"/>
        <v/>
      </c>
      <c r="AV114" s="17" t="str">
        <f t="shared" si="90"/>
        <v/>
      </c>
      <c r="AW114" s="17" t="str">
        <f t="shared" si="91"/>
        <v/>
      </c>
      <c r="AX114" s="17" t="str">
        <f t="shared" si="92"/>
        <v/>
      </c>
      <c r="AY114" s="17" t="str">
        <f t="shared" si="72"/>
        <v/>
      </c>
      <c r="AZ114" s="17" t="str">
        <f t="shared" si="73"/>
        <v/>
      </c>
      <c r="BA114" s="17" t="str">
        <f t="shared" si="74"/>
        <v/>
      </c>
      <c r="BB114" s="17" t="str">
        <f t="shared" si="75"/>
        <v/>
      </c>
      <c r="BC114" s="17" t="str">
        <f t="shared" si="76"/>
        <v/>
      </c>
      <c r="BD114" s="17" t="str">
        <f>IF(OR(AE114="",B114=""),"",SUMIFS($AE$2:AE114,$B$2:B114,B114))</f>
        <v/>
      </c>
      <c r="BE114" s="17" t="str">
        <f>IF(OR(AF114="",B114=""),"",SUMIFS($AF$2:AF114,$B$2:B114,B114))</f>
        <v/>
      </c>
      <c r="BF114" s="17" t="str">
        <f>IF(OR(AG114="",B114=""),"",SUMIFS($AG$2:AG114,$B$2:B114,B114))</f>
        <v/>
      </c>
      <c r="BG114" s="17" t="str">
        <f>IF(OR(AH114="",B114=""),"",SUMIFS($AH$2:AH114,$B$2:B114,B114))</f>
        <v/>
      </c>
      <c r="BH114" s="17" t="str">
        <f>IF(OR(AI114="",B114=""),"",SUMIFS($AI$2:AI114,$B$2:B114,B114))</f>
        <v/>
      </c>
      <c r="BI114" s="17" t="str">
        <f t="shared" si="93"/>
        <v/>
      </c>
      <c r="BJ114" s="17" t="str">
        <f t="shared" si="94"/>
        <v/>
      </c>
      <c r="BK114" s="17" t="str">
        <f t="shared" si="95"/>
        <v/>
      </c>
      <c r="BL114" s="17" t="str">
        <f t="shared" si="96"/>
        <v/>
      </c>
      <c r="BM114" s="17" t="str">
        <f t="shared" si="97"/>
        <v/>
      </c>
      <c r="BN114" s="17" t="str">
        <f t="shared" si="78"/>
        <v/>
      </c>
      <c r="BO114" s="17" t="str">
        <f t="shared" si="79"/>
        <v/>
      </c>
      <c r="BP114" s="17" t="str">
        <f t="shared" si="80"/>
        <v/>
      </c>
      <c r="BQ114" s="17" t="str">
        <f t="shared" si="81"/>
        <v/>
      </c>
      <c r="BR114" s="17" t="str">
        <f t="shared" si="82"/>
        <v/>
      </c>
    </row>
    <row r="115" spans="1:70" x14ac:dyDescent="0.25">
      <c r="A115">
        <f t="shared" si="64"/>
        <v>114</v>
      </c>
      <c r="B115" s="9"/>
      <c r="C115" s="12"/>
      <c r="D115" s="11" t="str">
        <f t="shared" si="98"/>
        <v/>
      </c>
      <c r="E115" s="11" t="str">
        <f t="shared" si="65"/>
        <v/>
      </c>
      <c r="F115" s="12"/>
      <c r="G115" s="12"/>
      <c r="H115" s="12"/>
      <c r="I115" s="12"/>
      <c r="J115" s="13"/>
      <c r="K115" s="13"/>
      <c r="L115" s="13"/>
      <c r="M115" s="13"/>
      <c r="N115" s="12"/>
      <c r="O115" s="12"/>
      <c r="P115" s="14" t="str">
        <f t="shared" si="83"/>
        <v/>
      </c>
      <c r="Q115" s="14" t="str">
        <f t="shared" si="84"/>
        <v/>
      </c>
      <c r="R115" s="14" t="str">
        <f t="shared" si="85"/>
        <v/>
      </c>
      <c r="S115" s="14" t="str">
        <f t="shared" si="86"/>
        <v/>
      </c>
      <c r="T115" s="14" t="str">
        <f t="shared" si="87"/>
        <v/>
      </c>
      <c r="U115" s="15" t="str">
        <f>IF(P115="","",P115*Config!$B$6)</f>
        <v/>
      </c>
      <c r="V115" s="15" t="str">
        <f>IF(Q115="","",Q115*Config!$B$6)</f>
        <v/>
      </c>
      <c r="W115" s="15" t="str">
        <f>IF(R115="","",R115*Config!$B$6)</f>
        <v/>
      </c>
      <c r="X115" s="15" t="str">
        <f>IF(S115="","",S115*Config!$B$6)</f>
        <v/>
      </c>
      <c r="Y115" s="15" t="str">
        <f>IF(T115="","",T115*Config!$B$6)</f>
        <v/>
      </c>
      <c r="Z115" s="15" t="str">
        <f>IF(U115="","",Config!$B$4 + SUM($U$2:U115))</f>
        <v/>
      </c>
      <c r="AA115" s="15" t="str">
        <f>IF(V115="","",Config!$B$4 + SUM($V$2:V115))</f>
        <v/>
      </c>
      <c r="AB115" s="15" t="str">
        <f>IF(W115="","",Config!$B$4 + SUM($W$2:W115))</f>
        <v/>
      </c>
      <c r="AC115" s="15" t="str">
        <f>IF(X115="","",Config!$B$4 + SUM($X$2:X115))</f>
        <v/>
      </c>
      <c r="AD115" s="15" t="str">
        <f>IF(Y115="","",Config!$B$4 + SUM($Y$2:Y115))</f>
        <v/>
      </c>
      <c r="AE115" s="15" t="str">
        <f>IF(P115="","",P115*J115/100*Config!$B$11)</f>
        <v/>
      </c>
      <c r="AF115" s="15" t="str">
        <f>IF(Q115="","",Q115*J115/100*Config!$B$11)</f>
        <v/>
      </c>
      <c r="AG115" s="15" t="str">
        <f>IF(R115="","",R115*J115/100*Config!$B$11)</f>
        <v/>
      </c>
      <c r="AH115" s="15" t="str">
        <f>IF(S115="","",S115*J115/100*Config!$B$11)</f>
        <v/>
      </c>
      <c r="AI115" s="15" t="str">
        <f>IF(T115="","",T115*J115/100*Config!$B$11)</f>
        <v/>
      </c>
      <c r="AJ115" s="15" t="str">
        <f>IF(AE115="","",Config!$B$9 + SUM($AE$2:AE115))</f>
        <v/>
      </c>
      <c r="AK115" s="15" t="str">
        <f>IF(AF115="","",Config!$B$9 + SUM($AF$2:AF115))</f>
        <v/>
      </c>
      <c r="AL115" s="15" t="str">
        <f>IF(AG115="","",Config!$B$9 + SUM($AG$2:AG115))</f>
        <v/>
      </c>
      <c r="AM115" s="15" t="str">
        <f>IF(AH115="","",Config!$B$9 + SUM($AH$2:AH115))</f>
        <v/>
      </c>
      <c r="AN115" s="15" t="str">
        <f>IF(AI115="","",Config!$B$9 + SUM($AI$2:AI115))</f>
        <v/>
      </c>
      <c r="AO115" s="16" t="str">
        <f t="shared" si="66"/>
        <v/>
      </c>
      <c r="AP115" s="16" t="str">
        <f t="shared" si="67"/>
        <v/>
      </c>
      <c r="AQ115" s="16" t="str">
        <f t="shared" si="68"/>
        <v/>
      </c>
      <c r="AR115" s="16" t="str">
        <f t="shared" si="69"/>
        <v/>
      </c>
      <c r="AS115" s="16" t="str">
        <f t="shared" si="70"/>
        <v/>
      </c>
      <c r="AT115" s="17" t="str">
        <f t="shared" si="88"/>
        <v/>
      </c>
      <c r="AU115" s="17" t="str">
        <f t="shared" si="89"/>
        <v/>
      </c>
      <c r="AV115" s="17" t="str">
        <f t="shared" si="90"/>
        <v/>
      </c>
      <c r="AW115" s="17" t="str">
        <f t="shared" si="91"/>
        <v/>
      </c>
      <c r="AX115" s="17" t="str">
        <f t="shared" si="92"/>
        <v/>
      </c>
      <c r="AY115" s="17" t="str">
        <f t="shared" si="72"/>
        <v/>
      </c>
      <c r="AZ115" s="17" t="str">
        <f t="shared" si="73"/>
        <v/>
      </c>
      <c r="BA115" s="17" t="str">
        <f t="shared" si="74"/>
        <v/>
      </c>
      <c r="BB115" s="17" t="str">
        <f t="shared" si="75"/>
        <v/>
      </c>
      <c r="BC115" s="17" t="str">
        <f t="shared" si="76"/>
        <v/>
      </c>
      <c r="BD115" s="17" t="str">
        <f>IF(OR(AE115="",B115=""),"",SUMIFS($AE$2:AE115,$B$2:B115,B115))</f>
        <v/>
      </c>
      <c r="BE115" s="17" t="str">
        <f>IF(OR(AF115="",B115=""),"",SUMIFS($AF$2:AF115,$B$2:B115,B115))</f>
        <v/>
      </c>
      <c r="BF115" s="17" t="str">
        <f>IF(OR(AG115="",B115=""),"",SUMIFS($AG$2:AG115,$B$2:B115,B115))</f>
        <v/>
      </c>
      <c r="BG115" s="17" t="str">
        <f>IF(OR(AH115="",B115=""),"",SUMIFS($AH$2:AH115,$B$2:B115,B115))</f>
        <v/>
      </c>
      <c r="BH115" s="17" t="str">
        <f>IF(OR(AI115="",B115=""),"",SUMIFS($AI$2:AI115,$B$2:B115,B115))</f>
        <v/>
      </c>
      <c r="BI115" s="17" t="str">
        <f t="shared" si="93"/>
        <v/>
      </c>
      <c r="BJ115" s="17" t="str">
        <f t="shared" si="94"/>
        <v/>
      </c>
      <c r="BK115" s="17" t="str">
        <f t="shared" si="95"/>
        <v/>
      </c>
      <c r="BL115" s="17" t="str">
        <f t="shared" si="96"/>
        <v/>
      </c>
      <c r="BM115" s="17" t="str">
        <f t="shared" si="97"/>
        <v/>
      </c>
      <c r="BN115" s="17" t="str">
        <f t="shared" si="78"/>
        <v/>
      </c>
      <c r="BO115" s="17" t="str">
        <f t="shared" si="79"/>
        <v/>
      </c>
      <c r="BP115" s="17" t="str">
        <f t="shared" si="80"/>
        <v/>
      </c>
      <c r="BQ115" s="17" t="str">
        <f t="shared" si="81"/>
        <v/>
      </c>
      <c r="BR115" s="17" t="str">
        <f t="shared" si="82"/>
        <v/>
      </c>
    </row>
    <row r="116" spans="1:70" x14ac:dyDescent="0.25">
      <c r="A116">
        <f t="shared" si="64"/>
        <v>115</v>
      </c>
      <c r="B116" s="9"/>
      <c r="C116" s="12"/>
      <c r="D116" s="11" t="str">
        <f t="shared" si="98"/>
        <v/>
      </c>
      <c r="E116" s="11" t="str">
        <f t="shared" si="65"/>
        <v/>
      </c>
      <c r="F116" s="12"/>
      <c r="G116" s="12"/>
      <c r="H116" s="12"/>
      <c r="I116" s="12"/>
      <c r="J116" s="13"/>
      <c r="K116" s="13"/>
      <c r="L116" s="13"/>
      <c r="M116" s="13"/>
      <c r="N116" s="12"/>
      <c r="O116" s="12"/>
      <c r="P116" s="14" t="str">
        <f t="shared" si="83"/>
        <v/>
      </c>
      <c r="Q116" s="14" t="str">
        <f t="shared" si="84"/>
        <v/>
      </c>
      <c r="R116" s="14" t="str">
        <f t="shared" si="85"/>
        <v/>
      </c>
      <c r="S116" s="14" t="str">
        <f t="shared" si="86"/>
        <v/>
      </c>
      <c r="T116" s="14" t="str">
        <f t="shared" si="87"/>
        <v/>
      </c>
      <c r="U116" s="15" t="str">
        <f>IF(P116="","",P116*Config!$B$6)</f>
        <v/>
      </c>
      <c r="V116" s="15" t="str">
        <f>IF(Q116="","",Q116*Config!$B$6)</f>
        <v/>
      </c>
      <c r="W116" s="15" t="str">
        <f>IF(R116="","",R116*Config!$B$6)</f>
        <v/>
      </c>
      <c r="X116" s="15" t="str">
        <f>IF(S116="","",S116*Config!$B$6)</f>
        <v/>
      </c>
      <c r="Y116" s="15" t="str">
        <f>IF(T116="","",T116*Config!$B$6)</f>
        <v/>
      </c>
      <c r="Z116" s="15" t="str">
        <f>IF(U116="","",Config!$B$4 + SUM($U$2:U116))</f>
        <v/>
      </c>
      <c r="AA116" s="15" t="str">
        <f>IF(V116="","",Config!$B$4 + SUM($V$2:V116))</f>
        <v/>
      </c>
      <c r="AB116" s="15" t="str">
        <f>IF(W116="","",Config!$B$4 + SUM($W$2:W116))</f>
        <v/>
      </c>
      <c r="AC116" s="15" t="str">
        <f>IF(X116="","",Config!$B$4 + SUM($X$2:X116))</f>
        <v/>
      </c>
      <c r="AD116" s="15" t="str">
        <f>IF(Y116="","",Config!$B$4 + SUM($Y$2:Y116))</f>
        <v/>
      </c>
      <c r="AE116" s="15" t="str">
        <f>IF(P116="","",P116*J116/100*Config!$B$11)</f>
        <v/>
      </c>
      <c r="AF116" s="15" t="str">
        <f>IF(Q116="","",Q116*J116/100*Config!$B$11)</f>
        <v/>
      </c>
      <c r="AG116" s="15" t="str">
        <f>IF(R116="","",R116*J116/100*Config!$B$11)</f>
        <v/>
      </c>
      <c r="AH116" s="15" t="str">
        <f>IF(S116="","",S116*J116/100*Config!$B$11)</f>
        <v/>
      </c>
      <c r="AI116" s="15" t="str">
        <f>IF(T116="","",T116*J116/100*Config!$B$11)</f>
        <v/>
      </c>
      <c r="AJ116" s="15" t="str">
        <f>IF(AE116="","",Config!$B$9 + SUM($AE$2:AE116))</f>
        <v/>
      </c>
      <c r="AK116" s="15" t="str">
        <f>IF(AF116="","",Config!$B$9 + SUM($AF$2:AF116))</f>
        <v/>
      </c>
      <c r="AL116" s="15" t="str">
        <f>IF(AG116="","",Config!$B$9 + SUM($AG$2:AG116))</f>
        <v/>
      </c>
      <c r="AM116" s="15" t="str">
        <f>IF(AH116="","",Config!$B$9 + SUM($AH$2:AH116))</f>
        <v/>
      </c>
      <c r="AN116" s="15" t="str">
        <f>IF(AI116="","",Config!$B$9 + SUM($AI$2:AI116))</f>
        <v/>
      </c>
      <c r="AO116" s="16" t="str">
        <f t="shared" si="66"/>
        <v/>
      </c>
      <c r="AP116" s="16" t="str">
        <f t="shared" si="67"/>
        <v/>
      </c>
      <c r="AQ116" s="16" t="str">
        <f t="shared" si="68"/>
        <v/>
      </c>
      <c r="AR116" s="16" t="str">
        <f t="shared" si="69"/>
        <v/>
      </c>
      <c r="AS116" s="16" t="str">
        <f t="shared" si="70"/>
        <v/>
      </c>
      <c r="AT116" s="17" t="str">
        <f t="shared" si="88"/>
        <v/>
      </c>
      <c r="AU116" s="17" t="str">
        <f t="shared" si="89"/>
        <v/>
      </c>
      <c r="AV116" s="17" t="str">
        <f t="shared" si="90"/>
        <v/>
      </c>
      <c r="AW116" s="17" t="str">
        <f t="shared" si="91"/>
        <v/>
      </c>
      <c r="AX116" s="17" t="str">
        <f t="shared" si="92"/>
        <v/>
      </c>
      <c r="AY116" s="17" t="str">
        <f t="shared" si="72"/>
        <v/>
      </c>
      <c r="AZ116" s="17" t="str">
        <f t="shared" si="73"/>
        <v/>
      </c>
      <c r="BA116" s="17" t="str">
        <f t="shared" si="74"/>
        <v/>
      </c>
      <c r="BB116" s="17" t="str">
        <f t="shared" si="75"/>
        <v/>
      </c>
      <c r="BC116" s="17" t="str">
        <f t="shared" si="76"/>
        <v/>
      </c>
      <c r="BD116" s="17" t="str">
        <f>IF(OR(AE116="",B116=""),"",SUMIFS($AE$2:AE116,$B$2:B116,B116))</f>
        <v/>
      </c>
      <c r="BE116" s="17" t="str">
        <f>IF(OR(AF116="",B116=""),"",SUMIFS($AF$2:AF116,$B$2:B116,B116))</f>
        <v/>
      </c>
      <c r="BF116" s="17" t="str">
        <f>IF(OR(AG116="",B116=""),"",SUMIFS($AG$2:AG116,$B$2:B116,B116))</f>
        <v/>
      </c>
      <c r="BG116" s="17" t="str">
        <f>IF(OR(AH116="",B116=""),"",SUMIFS($AH$2:AH116,$B$2:B116,B116))</f>
        <v/>
      </c>
      <c r="BH116" s="17" t="str">
        <f>IF(OR(AI116="",B116=""),"",SUMIFS($AI$2:AI116,$B$2:B116,B116))</f>
        <v/>
      </c>
      <c r="BI116" s="17" t="str">
        <f t="shared" si="93"/>
        <v/>
      </c>
      <c r="BJ116" s="17" t="str">
        <f t="shared" si="94"/>
        <v/>
      </c>
      <c r="BK116" s="17" t="str">
        <f t="shared" si="95"/>
        <v/>
      </c>
      <c r="BL116" s="17" t="str">
        <f t="shared" si="96"/>
        <v/>
      </c>
      <c r="BM116" s="17" t="str">
        <f t="shared" si="97"/>
        <v/>
      </c>
      <c r="BN116" s="17" t="str">
        <f t="shared" si="78"/>
        <v/>
      </c>
      <c r="BO116" s="17" t="str">
        <f t="shared" si="79"/>
        <v/>
      </c>
      <c r="BP116" s="17" t="str">
        <f t="shared" si="80"/>
        <v/>
      </c>
      <c r="BQ116" s="17" t="str">
        <f t="shared" si="81"/>
        <v/>
      </c>
      <c r="BR116" s="17" t="str">
        <f t="shared" si="82"/>
        <v/>
      </c>
    </row>
    <row r="117" spans="1:70" x14ac:dyDescent="0.25">
      <c r="A117">
        <f t="shared" si="64"/>
        <v>116</v>
      </c>
      <c r="B117" s="9"/>
      <c r="C117" s="12"/>
      <c r="D117" s="11" t="str">
        <f t="shared" si="98"/>
        <v/>
      </c>
      <c r="E117" s="11" t="str">
        <f t="shared" si="65"/>
        <v/>
      </c>
      <c r="F117" s="12"/>
      <c r="G117" s="12"/>
      <c r="H117" s="12"/>
      <c r="I117" s="12"/>
      <c r="J117" s="13"/>
      <c r="K117" s="13"/>
      <c r="L117" s="13"/>
      <c r="M117" s="13"/>
      <c r="N117" s="12"/>
      <c r="O117" s="12"/>
      <c r="P117" s="14" t="str">
        <f t="shared" si="83"/>
        <v/>
      </c>
      <c r="Q117" s="14" t="str">
        <f t="shared" si="84"/>
        <v/>
      </c>
      <c r="R117" s="14" t="str">
        <f t="shared" si="85"/>
        <v/>
      </c>
      <c r="S117" s="14" t="str">
        <f t="shared" si="86"/>
        <v/>
      </c>
      <c r="T117" s="14" t="str">
        <f t="shared" si="87"/>
        <v/>
      </c>
      <c r="U117" s="15" t="str">
        <f>IF(P117="","",P117*Config!$B$6)</f>
        <v/>
      </c>
      <c r="V117" s="15" t="str">
        <f>IF(Q117="","",Q117*Config!$B$6)</f>
        <v/>
      </c>
      <c r="W117" s="15" t="str">
        <f>IF(R117="","",R117*Config!$B$6)</f>
        <v/>
      </c>
      <c r="X117" s="15" t="str">
        <f>IF(S117="","",S117*Config!$B$6)</f>
        <v/>
      </c>
      <c r="Y117" s="15" t="str">
        <f>IF(T117="","",T117*Config!$B$6)</f>
        <v/>
      </c>
      <c r="Z117" s="15" t="str">
        <f>IF(U117="","",Config!$B$4 + SUM($U$2:U117))</f>
        <v/>
      </c>
      <c r="AA117" s="15" t="str">
        <f>IF(V117="","",Config!$B$4 + SUM($V$2:V117))</f>
        <v/>
      </c>
      <c r="AB117" s="15" t="str">
        <f>IF(W117="","",Config!$B$4 + SUM($W$2:W117))</f>
        <v/>
      </c>
      <c r="AC117" s="15" t="str">
        <f>IF(X117="","",Config!$B$4 + SUM($X$2:X117))</f>
        <v/>
      </c>
      <c r="AD117" s="15" t="str">
        <f>IF(Y117="","",Config!$B$4 + SUM($Y$2:Y117))</f>
        <v/>
      </c>
      <c r="AE117" s="15" t="str">
        <f>IF(P117="","",P117*J117/100*Config!$B$11)</f>
        <v/>
      </c>
      <c r="AF117" s="15" t="str">
        <f>IF(Q117="","",Q117*J117/100*Config!$B$11)</f>
        <v/>
      </c>
      <c r="AG117" s="15" t="str">
        <f>IF(R117="","",R117*J117/100*Config!$B$11)</f>
        <v/>
      </c>
      <c r="AH117" s="15" t="str">
        <f>IF(S117="","",S117*J117/100*Config!$B$11)</f>
        <v/>
      </c>
      <c r="AI117" s="15" t="str">
        <f>IF(T117="","",T117*J117/100*Config!$B$11)</f>
        <v/>
      </c>
      <c r="AJ117" s="15" t="str">
        <f>IF(AE117="","",Config!$B$9 + SUM($AE$2:AE117))</f>
        <v/>
      </c>
      <c r="AK117" s="15" t="str">
        <f>IF(AF117="","",Config!$B$9 + SUM($AF$2:AF117))</f>
        <v/>
      </c>
      <c r="AL117" s="15" t="str">
        <f>IF(AG117="","",Config!$B$9 + SUM($AG$2:AG117))</f>
        <v/>
      </c>
      <c r="AM117" s="15" t="str">
        <f>IF(AH117="","",Config!$B$9 + SUM($AH$2:AH117))</f>
        <v/>
      </c>
      <c r="AN117" s="15" t="str">
        <f>IF(AI117="","",Config!$B$9 + SUM($AI$2:AI117))</f>
        <v/>
      </c>
      <c r="AO117" s="16" t="str">
        <f t="shared" si="66"/>
        <v/>
      </c>
      <c r="AP117" s="16" t="str">
        <f t="shared" si="67"/>
        <v/>
      </c>
      <c r="AQ117" s="16" t="str">
        <f t="shared" si="68"/>
        <v/>
      </c>
      <c r="AR117" s="16" t="str">
        <f t="shared" si="69"/>
        <v/>
      </c>
      <c r="AS117" s="16" t="str">
        <f t="shared" si="70"/>
        <v/>
      </c>
      <c r="AT117" s="17" t="str">
        <f t="shared" si="88"/>
        <v/>
      </c>
      <c r="AU117" s="17" t="str">
        <f t="shared" si="89"/>
        <v/>
      </c>
      <c r="AV117" s="17" t="str">
        <f t="shared" si="90"/>
        <v/>
      </c>
      <c r="AW117" s="17" t="str">
        <f t="shared" si="91"/>
        <v/>
      </c>
      <c r="AX117" s="17" t="str">
        <f t="shared" si="92"/>
        <v/>
      </c>
      <c r="AY117" s="17" t="str">
        <f t="shared" si="72"/>
        <v/>
      </c>
      <c r="AZ117" s="17" t="str">
        <f t="shared" si="73"/>
        <v/>
      </c>
      <c r="BA117" s="17" t="str">
        <f t="shared" si="74"/>
        <v/>
      </c>
      <c r="BB117" s="17" t="str">
        <f t="shared" si="75"/>
        <v/>
      </c>
      <c r="BC117" s="17" t="str">
        <f t="shared" si="76"/>
        <v/>
      </c>
      <c r="BD117" s="17" t="str">
        <f>IF(OR(AE117="",B117=""),"",SUMIFS($AE$2:AE117,$B$2:B117,B117))</f>
        <v/>
      </c>
      <c r="BE117" s="17" t="str">
        <f>IF(OR(AF117="",B117=""),"",SUMIFS($AF$2:AF117,$B$2:B117,B117))</f>
        <v/>
      </c>
      <c r="BF117" s="17" t="str">
        <f>IF(OR(AG117="",B117=""),"",SUMIFS($AG$2:AG117,$B$2:B117,B117))</f>
        <v/>
      </c>
      <c r="BG117" s="17" t="str">
        <f>IF(OR(AH117="",B117=""),"",SUMIFS($AH$2:AH117,$B$2:B117,B117))</f>
        <v/>
      </c>
      <c r="BH117" s="17" t="str">
        <f>IF(OR(AI117="",B117=""),"",SUMIFS($AI$2:AI117,$B$2:B117,B117))</f>
        <v/>
      </c>
      <c r="BI117" s="17" t="str">
        <f t="shared" si="93"/>
        <v/>
      </c>
      <c r="BJ117" s="17" t="str">
        <f t="shared" si="94"/>
        <v/>
      </c>
      <c r="BK117" s="17" t="str">
        <f t="shared" si="95"/>
        <v/>
      </c>
      <c r="BL117" s="17" t="str">
        <f t="shared" si="96"/>
        <v/>
      </c>
      <c r="BM117" s="17" t="str">
        <f t="shared" si="97"/>
        <v/>
      </c>
      <c r="BN117" s="17" t="str">
        <f t="shared" si="78"/>
        <v/>
      </c>
      <c r="BO117" s="17" t="str">
        <f t="shared" si="79"/>
        <v/>
      </c>
      <c r="BP117" s="17" t="str">
        <f t="shared" si="80"/>
        <v/>
      </c>
      <c r="BQ117" s="17" t="str">
        <f t="shared" si="81"/>
        <v/>
      </c>
      <c r="BR117" s="17" t="str">
        <f t="shared" si="82"/>
        <v/>
      </c>
    </row>
    <row r="118" spans="1:70" x14ac:dyDescent="0.25">
      <c r="A118">
        <f t="shared" si="64"/>
        <v>117</v>
      </c>
      <c r="B118" s="9"/>
      <c r="C118" s="12"/>
      <c r="D118" s="11" t="str">
        <f t="shared" si="98"/>
        <v/>
      </c>
      <c r="E118" s="11" t="str">
        <f t="shared" si="65"/>
        <v/>
      </c>
      <c r="F118" s="12"/>
      <c r="G118" s="12"/>
      <c r="H118" s="12"/>
      <c r="I118" s="12"/>
      <c r="J118" s="13"/>
      <c r="K118" s="13"/>
      <c r="L118" s="13"/>
      <c r="M118" s="13"/>
      <c r="N118" s="12"/>
      <c r="O118" s="12"/>
      <c r="P118" s="14" t="str">
        <f t="shared" si="83"/>
        <v/>
      </c>
      <c r="Q118" s="14" t="str">
        <f t="shared" si="84"/>
        <v/>
      </c>
      <c r="R118" s="14" t="str">
        <f t="shared" si="85"/>
        <v/>
      </c>
      <c r="S118" s="14" t="str">
        <f t="shared" si="86"/>
        <v/>
      </c>
      <c r="T118" s="14" t="str">
        <f t="shared" si="87"/>
        <v/>
      </c>
      <c r="U118" s="15" t="str">
        <f>IF(P118="","",P118*Config!$B$6)</f>
        <v/>
      </c>
      <c r="V118" s="15" t="str">
        <f>IF(Q118="","",Q118*Config!$B$6)</f>
        <v/>
      </c>
      <c r="W118" s="15" t="str">
        <f>IF(R118="","",R118*Config!$B$6)</f>
        <v/>
      </c>
      <c r="X118" s="15" t="str">
        <f>IF(S118="","",S118*Config!$B$6)</f>
        <v/>
      </c>
      <c r="Y118" s="15" t="str">
        <f>IF(T118="","",T118*Config!$B$6)</f>
        <v/>
      </c>
      <c r="Z118" s="15" t="str">
        <f>IF(U118="","",Config!$B$4 + SUM($U$2:U118))</f>
        <v/>
      </c>
      <c r="AA118" s="15" t="str">
        <f>IF(V118="","",Config!$B$4 + SUM($V$2:V118))</f>
        <v/>
      </c>
      <c r="AB118" s="15" t="str">
        <f>IF(W118="","",Config!$B$4 + SUM($W$2:W118))</f>
        <v/>
      </c>
      <c r="AC118" s="15" t="str">
        <f>IF(X118="","",Config!$B$4 + SUM($X$2:X118))</f>
        <v/>
      </c>
      <c r="AD118" s="15" t="str">
        <f>IF(Y118="","",Config!$B$4 + SUM($Y$2:Y118))</f>
        <v/>
      </c>
      <c r="AE118" s="15" t="str">
        <f>IF(P118="","",P118*J118/100*Config!$B$11)</f>
        <v/>
      </c>
      <c r="AF118" s="15" t="str">
        <f>IF(Q118="","",Q118*J118/100*Config!$B$11)</f>
        <v/>
      </c>
      <c r="AG118" s="15" t="str">
        <f>IF(R118="","",R118*J118/100*Config!$B$11)</f>
        <v/>
      </c>
      <c r="AH118" s="15" t="str">
        <f>IF(S118="","",S118*J118/100*Config!$B$11)</f>
        <v/>
      </c>
      <c r="AI118" s="15" t="str">
        <f>IF(T118="","",T118*J118/100*Config!$B$11)</f>
        <v/>
      </c>
      <c r="AJ118" s="15" t="str">
        <f>IF(AE118="","",Config!$B$9 + SUM($AE$2:AE118))</f>
        <v/>
      </c>
      <c r="AK118" s="15" t="str">
        <f>IF(AF118="","",Config!$B$9 + SUM($AF$2:AF118))</f>
        <v/>
      </c>
      <c r="AL118" s="15" t="str">
        <f>IF(AG118="","",Config!$B$9 + SUM($AG$2:AG118))</f>
        <v/>
      </c>
      <c r="AM118" s="15" t="str">
        <f>IF(AH118="","",Config!$B$9 + SUM($AH$2:AH118))</f>
        <v/>
      </c>
      <c r="AN118" s="15" t="str">
        <f>IF(AI118="","",Config!$B$9 + SUM($AI$2:AI118))</f>
        <v/>
      </c>
      <c r="AO118" s="16" t="str">
        <f t="shared" si="66"/>
        <v/>
      </c>
      <c r="AP118" s="16" t="str">
        <f t="shared" si="67"/>
        <v/>
      </c>
      <c r="AQ118" s="16" t="str">
        <f t="shared" si="68"/>
        <v/>
      </c>
      <c r="AR118" s="16" t="str">
        <f t="shared" si="69"/>
        <v/>
      </c>
      <c r="AS118" s="16" t="str">
        <f t="shared" si="70"/>
        <v/>
      </c>
      <c r="AT118" s="17" t="str">
        <f t="shared" si="88"/>
        <v/>
      </c>
      <c r="AU118" s="17" t="str">
        <f t="shared" si="89"/>
        <v/>
      </c>
      <c r="AV118" s="17" t="str">
        <f t="shared" si="90"/>
        <v/>
      </c>
      <c r="AW118" s="17" t="str">
        <f t="shared" si="91"/>
        <v/>
      </c>
      <c r="AX118" s="17" t="str">
        <f t="shared" si="92"/>
        <v/>
      </c>
      <c r="AY118" s="17" t="str">
        <f t="shared" si="72"/>
        <v/>
      </c>
      <c r="AZ118" s="17" t="str">
        <f t="shared" si="73"/>
        <v/>
      </c>
      <c r="BA118" s="17" t="str">
        <f t="shared" si="74"/>
        <v/>
      </c>
      <c r="BB118" s="17" t="str">
        <f t="shared" si="75"/>
        <v/>
      </c>
      <c r="BC118" s="17" t="str">
        <f t="shared" si="76"/>
        <v/>
      </c>
      <c r="BD118" s="17" t="str">
        <f>IF(OR(AE118="",B118=""),"",SUMIFS($AE$2:AE118,$B$2:B118,B118))</f>
        <v/>
      </c>
      <c r="BE118" s="17" t="str">
        <f>IF(OR(AF118="",B118=""),"",SUMIFS($AF$2:AF118,$B$2:B118,B118))</f>
        <v/>
      </c>
      <c r="BF118" s="17" t="str">
        <f>IF(OR(AG118="",B118=""),"",SUMIFS($AG$2:AG118,$B$2:B118,B118))</f>
        <v/>
      </c>
      <c r="BG118" s="17" t="str">
        <f>IF(OR(AH118="",B118=""),"",SUMIFS($AH$2:AH118,$B$2:B118,B118))</f>
        <v/>
      </c>
      <c r="BH118" s="17" t="str">
        <f>IF(OR(AI118="",B118=""),"",SUMIFS($AI$2:AI118,$B$2:B118,B118))</f>
        <v/>
      </c>
      <c r="BI118" s="17" t="str">
        <f t="shared" si="93"/>
        <v/>
      </c>
      <c r="BJ118" s="17" t="str">
        <f t="shared" si="94"/>
        <v/>
      </c>
      <c r="BK118" s="17" t="str">
        <f t="shared" si="95"/>
        <v/>
      </c>
      <c r="BL118" s="17" t="str">
        <f t="shared" si="96"/>
        <v/>
      </c>
      <c r="BM118" s="17" t="str">
        <f t="shared" si="97"/>
        <v/>
      </c>
      <c r="BN118" s="17" t="str">
        <f t="shared" si="78"/>
        <v/>
      </c>
      <c r="BO118" s="17" t="str">
        <f t="shared" si="79"/>
        <v/>
      </c>
      <c r="BP118" s="17" t="str">
        <f t="shared" si="80"/>
        <v/>
      </c>
      <c r="BQ118" s="17" t="str">
        <f t="shared" si="81"/>
        <v/>
      </c>
      <c r="BR118" s="17" t="str">
        <f t="shared" si="82"/>
        <v/>
      </c>
    </row>
    <row r="119" spans="1:70" x14ac:dyDescent="0.25">
      <c r="A119">
        <f t="shared" si="64"/>
        <v>118</v>
      </c>
      <c r="B119" s="9"/>
      <c r="C119" s="12"/>
      <c r="D119" s="11" t="str">
        <f t="shared" si="98"/>
        <v/>
      </c>
      <c r="E119" s="11" t="str">
        <f t="shared" si="65"/>
        <v/>
      </c>
      <c r="F119" s="12"/>
      <c r="G119" s="12"/>
      <c r="H119" s="12"/>
      <c r="I119" s="12"/>
      <c r="J119" s="13"/>
      <c r="K119" s="13"/>
      <c r="L119" s="13"/>
      <c r="M119" s="13"/>
      <c r="N119" s="12"/>
      <c r="O119" s="12"/>
      <c r="P119" s="14" t="str">
        <f t="shared" si="83"/>
        <v/>
      </c>
      <c r="Q119" s="14" t="str">
        <f t="shared" si="84"/>
        <v/>
      </c>
      <c r="R119" s="14" t="str">
        <f t="shared" si="85"/>
        <v/>
      </c>
      <c r="S119" s="14" t="str">
        <f t="shared" si="86"/>
        <v/>
      </c>
      <c r="T119" s="14" t="str">
        <f t="shared" si="87"/>
        <v/>
      </c>
      <c r="U119" s="15" t="str">
        <f>IF(P119="","",P119*Config!$B$6)</f>
        <v/>
      </c>
      <c r="V119" s="15" t="str">
        <f>IF(Q119="","",Q119*Config!$B$6)</f>
        <v/>
      </c>
      <c r="W119" s="15" t="str">
        <f>IF(R119="","",R119*Config!$B$6)</f>
        <v/>
      </c>
      <c r="X119" s="15" t="str">
        <f>IF(S119="","",S119*Config!$B$6)</f>
        <v/>
      </c>
      <c r="Y119" s="15" t="str">
        <f>IF(T119="","",T119*Config!$B$6)</f>
        <v/>
      </c>
      <c r="Z119" s="15" t="str">
        <f>IF(U119="","",Config!$B$4 + SUM($U$2:U119))</f>
        <v/>
      </c>
      <c r="AA119" s="15" t="str">
        <f>IF(V119="","",Config!$B$4 + SUM($V$2:V119))</f>
        <v/>
      </c>
      <c r="AB119" s="15" t="str">
        <f>IF(W119="","",Config!$B$4 + SUM($W$2:W119))</f>
        <v/>
      </c>
      <c r="AC119" s="15" t="str">
        <f>IF(X119="","",Config!$B$4 + SUM($X$2:X119))</f>
        <v/>
      </c>
      <c r="AD119" s="15" t="str">
        <f>IF(Y119="","",Config!$B$4 + SUM($Y$2:Y119))</f>
        <v/>
      </c>
      <c r="AE119" s="15" t="str">
        <f>IF(P119="","",P119*J119/100*Config!$B$11)</f>
        <v/>
      </c>
      <c r="AF119" s="15" t="str">
        <f>IF(Q119="","",Q119*J119/100*Config!$B$11)</f>
        <v/>
      </c>
      <c r="AG119" s="15" t="str">
        <f>IF(R119="","",R119*J119/100*Config!$B$11)</f>
        <v/>
      </c>
      <c r="AH119" s="15" t="str">
        <f>IF(S119="","",S119*J119/100*Config!$B$11)</f>
        <v/>
      </c>
      <c r="AI119" s="15" t="str">
        <f>IF(T119="","",T119*J119/100*Config!$B$11)</f>
        <v/>
      </c>
      <c r="AJ119" s="15" t="str">
        <f>IF(AE119="","",Config!$B$9 + SUM($AE$2:AE119))</f>
        <v/>
      </c>
      <c r="AK119" s="15" t="str">
        <f>IF(AF119="","",Config!$B$9 + SUM($AF$2:AF119))</f>
        <v/>
      </c>
      <c r="AL119" s="15" t="str">
        <f>IF(AG119="","",Config!$B$9 + SUM($AG$2:AG119))</f>
        <v/>
      </c>
      <c r="AM119" s="15" t="str">
        <f>IF(AH119="","",Config!$B$9 + SUM($AH$2:AH119))</f>
        <v/>
      </c>
      <c r="AN119" s="15" t="str">
        <f>IF(AI119="","",Config!$B$9 + SUM($AI$2:AI119))</f>
        <v/>
      </c>
      <c r="AO119" s="16" t="str">
        <f t="shared" si="66"/>
        <v/>
      </c>
      <c r="AP119" s="16" t="str">
        <f t="shared" si="67"/>
        <v/>
      </c>
      <c r="AQ119" s="16" t="str">
        <f t="shared" si="68"/>
        <v/>
      </c>
      <c r="AR119" s="16" t="str">
        <f t="shared" si="69"/>
        <v/>
      </c>
      <c r="AS119" s="16" t="str">
        <f t="shared" si="70"/>
        <v/>
      </c>
      <c r="AT119" s="17" t="str">
        <f t="shared" si="88"/>
        <v/>
      </c>
      <c r="AU119" s="17" t="str">
        <f t="shared" si="89"/>
        <v/>
      </c>
      <c r="AV119" s="17" t="str">
        <f t="shared" si="90"/>
        <v/>
      </c>
      <c r="AW119" s="17" t="str">
        <f t="shared" si="91"/>
        <v/>
      </c>
      <c r="AX119" s="17" t="str">
        <f t="shared" si="92"/>
        <v/>
      </c>
      <c r="AY119" s="17" t="str">
        <f t="shared" si="72"/>
        <v/>
      </c>
      <c r="AZ119" s="17" t="str">
        <f t="shared" si="73"/>
        <v/>
      </c>
      <c r="BA119" s="17" t="str">
        <f t="shared" si="74"/>
        <v/>
      </c>
      <c r="BB119" s="17" t="str">
        <f t="shared" si="75"/>
        <v/>
      </c>
      <c r="BC119" s="17" t="str">
        <f t="shared" si="76"/>
        <v/>
      </c>
      <c r="BD119" s="17" t="str">
        <f>IF(OR(AE119="",B119=""),"",SUMIFS($AE$2:AE119,$B$2:B119,B119))</f>
        <v/>
      </c>
      <c r="BE119" s="17" t="str">
        <f>IF(OR(AF119="",B119=""),"",SUMIFS($AF$2:AF119,$B$2:B119,B119))</f>
        <v/>
      </c>
      <c r="BF119" s="17" t="str">
        <f>IF(OR(AG119="",B119=""),"",SUMIFS($AG$2:AG119,$B$2:B119,B119))</f>
        <v/>
      </c>
      <c r="BG119" s="17" t="str">
        <f>IF(OR(AH119="",B119=""),"",SUMIFS($AH$2:AH119,$B$2:B119,B119))</f>
        <v/>
      </c>
      <c r="BH119" s="17" t="str">
        <f>IF(OR(AI119="",B119=""),"",SUMIFS($AI$2:AI119,$B$2:B119,B119))</f>
        <v/>
      </c>
      <c r="BI119" s="17" t="str">
        <f t="shared" si="93"/>
        <v/>
      </c>
      <c r="BJ119" s="17" t="str">
        <f t="shared" si="94"/>
        <v/>
      </c>
      <c r="BK119" s="17" t="str">
        <f t="shared" si="95"/>
        <v/>
      </c>
      <c r="BL119" s="17" t="str">
        <f t="shared" si="96"/>
        <v/>
      </c>
      <c r="BM119" s="17" t="str">
        <f t="shared" si="97"/>
        <v/>
      </c>
      <c r="BN119" s="17" t="str">
        <f t="shared" si="78"/>
        <v/>
      </c>
      <c r="BO119" s="17" t="str">
        <f t="shared" si="79"/>
        <v/>
      </c>
      <c r="BP119" s="17" t="str">
        <f t="shared" si="80"/>
        <v/>
      </c>
      <c r="BQ119" s="17" t="str">
        <f t="shared" si="81"/>
        <v/>
      </c>
      <c r="BR119" s="17" t="str">
        <f t="shared" si="82"/>
        <v/>
      </c>
    </row>
    <row r="120" spans="1:70" x14ac:dyDescent="0.25">
      <c r="A120">
        <f t="shared" si="64"/>
        <v>119</v>
      </c>
      <c r="B120" s="9"/>
      <c r="C120" s="12"/>
      <c r="D120" s="11" t="str">
        <f t="shared" si="98"/>
        <v/>
      </c>
      <c r="E120" s="11" t="str">
        <f t="shared" si="65"/>
        <v/>
      </c>
      <c r="F120" s="12"/>
      <c r="G120" s="12"/>
      <c r="H120" s="12"/>
      <c r="I120" s="12"/>
      <c r="J120" s="13"/>
      <c r="K120" s="13"/>
      <c r="L120" s="13"/>
      <c r="M120" s="13"/>
      <c r="N120" s="12"/>
      <c r="O120" s="12"/>
      <c r="P120" s="14" t="str">
        <f t="shared" si="83"/>
        <v/>
      </c>
      <c r="Q120" s="14" t="str">
        <f t="shared" si="84"/>
        <v/>
      </c>
      <c r="R120" s="14" t="str">
        <f t="shared" si="85"/>
        <v/>
      </c>
      <c r="S120" s="14" t="str">
        <f t="shared" si="86"/>
        <v/>
      </c>
      <c r="T120" s="14" t="str">
        <f t="shared" si="87"/>
        <v/>
      </c>
      <c r="U120" s="15" t="str">
        <f>IF(P120="","",P120*Config!$B$6)</f>
        <v/>
      </c>
      <c r="V120" s="15" t="str">
        <f>IF(Q120="","",Q120*Config!$B$6)</f>
        <v/>
      </c>
      <c r="W120" s="15" t="str">
        <f>IF(R120="","",R120*Config!$B$6)</f>
        <v/>
      </c>
      <c r="X120" s="15" t="str">
        <f>IF(S120="","",S120*Config!$B$6)</f>
        <v/>
      </c>
      <c r="Y120" s="15" t="str">
        <f>IF(T120="","",T120*Config!$B$6)</f>
        <v/>
      </c>
      <c r="Z120" s="15" t="str">
        <f>IF(U120="","",Config!$B$4 + SUM($U$2:U120))</f>
        <v/>
      </c>
      <c r="AA120" s="15" t="str">
        <f>IF(V120="","",Config!$B$4 + SUM($V$2:V120))</f>
        <v/>
      </c>
      <c r="AB120" s="15" t="str">
        <f>IF(W120="","",Config!$B$4 + SUM($W$2:W120))</f>
        <v/>
      </c>
      <c r="AC120" s="15" t="str">
        <f>IF(X120="","",Config!$B$4 + SUM($X$2:X120))</f>
        <v/>
      </c>
      <c r="AD120" s="15" t="str">
        <f>IF(Y120="","",Config!$B$4 + SUM($Y$2:Y120))</f>
        <v/>
      </c>
      <c r="AE120" s="15" t="str">
        <f>IF(P120="","",P120*J120/100*Config!$B$11)</f>
        <v/>
      </c>
      <c r="AF120" s="15" t="str">
        <f>IF(Q120="","",Q120*J120/100*Config!$B$11)</f>
        <v/>
      </c>
      <c r="AG120" s="15" t="str">
        <f>IF(R120="","",R120*J120/100*Config!$B$11)</f>
        <v/>
      </c>
      <c r="AH120" s="15" t="str">
        <f>IF(S120="","",S120*J120/100*Config!$B$11)</f>
        <v/>
      </c>
      <c r="AI120" s="15" t="str">
        <f>IF(T120="","",T120*J120/100*Config!$B$11)</f>
        <v/>
      </c>
      <c r="AJ120" s="15" t="str">
        <f>IF(AE120="","",Config!$B$9 + SUM($AE$2:AE120))</f>
        <v/>
      </c>
      <c r="AK120" s="15" t="str">
        <f>IF(AF120="","",Config!$B$9 + SUM($AF$2:AF120))</f>
        <v/>
      </c>
      <c r="AL120" s="15" t="str">
        <f>IF(AG120="","",Config!$B$9 + SUM($AG$2:AG120))</f>
        <v/>
      </c>
      <c r="AM120" s="15" t="str">
        <f>IF(AH120="","",Config!$B$9 + SUM($AH$2:AH120))</f>
        <v/>
      </c>
      <c r="AN120" s="15" t="str">
        <f>IF(AI120="","",Config!$B$9 + SUM($AI$2:AI120))</f>
        <v/>
      </c>
      <c r="AO120" s="16" t="str">
        <f t="shared" si="66"/>
        <v/>
      </c>
      <c r="AP120" s="16" t="str">
        <f t="shared" si="67"/>
        <v/>
      </c>
      <c r="AQ120" s="16" t="str">
        <f t="shared" si="68"/>
        <v/>
      </c>
      <c r="AR120" s="16" t="str">
        <f t="shared" si="69"/>
        <v/>
      </c>
      <c r="AS120" s="16" t="str">
        <f t="shared" si="70"/>
        <v/>
      </c>
      <c r="AT120" s="17" t="str">
        <f t="shared" si="88"/>
        <v/>
      </c>
      <c r="AU120" s="17" t="str">
        <f t="shared" si="89"/>
        <v/>
      </c>
      <c r="AV120" s="17" t="str">
        <f t="shared" si="90"/>
        <v/>
      </c>
      <c r="AW120" s="17" t="str">
        <f t="shared" si="91"/>
        <v/>
      </c>
      <c r="AX120" s="17" t="str">
        <f t="shared" si="92"/>
        <v/>
      </c>
      <c r="AY120" s="17" t="str">
        <f t="shared" si="72"/>
        <v/>
      </c>
      <c r="AZ120" s="17" t="str">
        <f t="shared" si="73"/>
        <v/>
      </c>
      <c r="BA120" s="17" t="str">
        <f t="shared" si="74"/>
        <v/>
      </c>
      <c r="BB120" s="17" t="str">
        <f t="shared" si="75"/>
        <v/>
      </c>
      <c r="BC120" s="17" t="str">
        <f t="shared" si="76"/>
        <v/>
      </c>
      <c r="BD120" s="17" t="str">
        <f>IF(OR(AE120="",B120=""),"",SUMIFS($AE$2:AE120,$B$2:B120,B120))</f>
        <v/>
      </c>
      <c r="BE120" s="17" t="str">
        <f>IF(OR(AF120="",B120=""),"",SUMIFS($AF$2:AF120,$B$2:B120,B120))</f>
        <v/>
      </c>
      <c r="BF120" s="17" t="str">
        <f>IF(OR(AG120="",B120=""),"",SUMIFS($AG$2:AG120,$B$2:B120,B120))</f>
        <v/>
      </c>
      <c r="BG120" s="17" t="str">
        <f>IF(OR(AH120="",B120=""),"",SUMIFS($AH$2:AH120,$B$2:B120,B120))</f>
        <v/>
      </c>
      <c r="BH120" s="17" t="str">
        <f>IF(OR(AI120="",B120=""),"",SUMIFS($AI$2:AI120,$B$2:B120,B120))</f>
        <v/>
      </c>
      <c r="BI120" s="17" t="str">
        <f t="shared" si="93"/>
        <v/>
      </c>
      <c r="BJ120" s="17" t="str">
        <f t="shared" si="94"/>
        <v/>
      </c>
      <c r="BK120" s="17" t="str">
        <f t="shared" si="95"/>
        <v/>
      </c>
      <c r="BL120" s="17" t="str">
        <f t="shared" si="96"/>
        <v/>
      </c>
      <c r="BM120" s="17" t="str">
        <f t="shared" si="97"/>
        <v/>
      </c>
      <c r="BN120" s="17" t="str">
        <f t="shared" si="78"/>
        <v/>
      </c>
      <c r="BO120" s="17" t="str">
        <f t="shared" si="79"/>
        <v/>
      </c>
      <c r="BP120" s="17" t="str">
        <f t="shared" si="80"/>
        <v/>
      </c>
      <c r="BQ120" s="17" t="str">
        <f t="shared" si="81"/>
        <v/>
      </c>
      <c r="BR120" s="17" t="str">
        <f t="shared" si="82"/>
        <v/>
      </c>
    </row>
    <row r="121" spans="1:70" x14ac:dyDescent="0.25">
      <c r="A121">
        <f t="shared" si="64"/>
        <v>120</v>
      </c>
      <c r="B121" s="9"/>
      <c r="C121" s="12"/>
      <c r="D121" s="11" t="str">
        <f t="shared" si="98"/>
        <v/>
      </c>
      <c r="E121" s="11" t="str">
        <f t="shared" si="65"/>
        <v/>
      </c>
      <c r="F121" s="12"/>
      <c r="G121" s="12"/>
      <c r="H121" s="12"/>
      <c r="I121" s="12"/>
      <c r="J121" s="13"/>
      <c r="K121" s="13"/>
      <c r="L121" s="13"/>
      <c r="M121" s="13"/>
      <c r="N121" s="12"/>
      <c r="O121" s="12"/>
      <c r="P121" s="14" t="str">
        <f t="shared" si="83"/>
        <v/>
      </c>
      <c r="Q121" s="14" t="str">
        <f t="shared" si="84"/>
        <v/>
      </c>
      <c r="R121" s="14" t="str">
        <f t="shared" si="85"/>
        <v/>
      </c>
      <c r="S121" s="14" t="str">
        <f t="shared" si="86"/>
        <v/>
      </c>
      <c r="T121" s="14" t="str">
        <f t="shared" si="87"/>
        <v/>
      </c>
      <c r="U121" s="15" t="str">
        <f>IF(P121="","",P121*Config!$B$6)</f>
        <v/>
      </c>
      <c r="V121" s="15" t="str">
        <f>IF(Q121="","",Q121*Config!$B$6)</f>
        <v/>
      </c>
      <c r="W121" s="15" t="str">
        <f>IF(R121="","",R121*Config!$B$6)</f>
        <v/>
      </c>
      <c r="X121" s="15" t="str">
        <f>IF(S121="","",S121*Config!$B$6)</f>
        <v/>
      </c>
      <c r="Y121" s="15" t="str">
        <f>IF(T121="","",T121*Config!$B$6)</f>
        <v/>
      </c>
      <c r="Z121" s="15" t="str">
        <f>IF(U121="","",Config!$B$4 + SUM($U$2:U121))</f>
        <v/>
      </c>
      <c r="AA121" s="15" t="str">
        <f>IF(V121="","",Config!$B$4 + SUM($V$2:V121))</f>
        <v/>
      </c>
      <c r="AB121" s="15" t="str">
        <f>IF(W121="","",Config!$B$4 + SUM($W$2:W121))</f>
        <v/>
      </c>
      <c r="AC121" s="15" t="str">
        <f>IF(X121="","",Config!$B$4 + SUM($X$2:X121))</f>
        <v/>
      </c>
      <c r="AD121" s="15" t="str">
        <f>IF(Y121="","",Config!$B$4 + SUM($Y$2:Y121))</f>
        <v/>
      </c>
      <c r="AE121" s="15" t="str">
        <f>IF(P121="","",P121*J121/100*Config!$B$11)</f>
        <v/>
      </c>
      <c r="AF121" s="15" t="str">
        <f>IF(Q121="","",Q121*J121/100*Config!$B$11)</f>
        <v/>
      </c>
      <c r="AG121" s="15" t="str">
        <f>IF(R121="","",R121*J121/100*Config!$B$11)</f>
        <v/>
      </c>
      <c r="AH121" s="15" t="str">
        <f>IF(S121="","",S121*J121/100*Config!$B$11)</f>
        <v/>
      </c>
      <c r="AI121" s="15" t="str">
        <f>IF(T121="","",T121*J121/100*Config!$B$11)</f>
        <v/>
      </c>
      <c r="AJ121" s="15" t="str">
        <f>IF(AE121="","",Config!$B$9 + SUM($AE$2:AE121))</f>
        <v/>
      </c>
      <c r="AK121" s="15" t="str">
        <f>IF(AF121="","",Config!$B$9 + SUM($AF$2:AF121))</f>
        <v/>
      </c>
      <c r="AL121" s="15" t="str">
        <f>IF(AG121="","",Config!$B$9 + SUM($AG$2:AG121))</f>
        <v/>
      </c>
      <c r="AM121" s="15" t="str">
        <f>IF(AH121="","",Config!$B$9 + SUM($AH$2:AH121))</f>
        <v/>
      </c>
      <c r="AN121" s="15" t="str">
        <f>IF(AI121="","",Config!$B$9 + SUM($AI$2:AI121))</f>
        <v/>
      </c>
      <c r="AO121" s="16" t="str">
        <f t="shared" si="66"/>
        <v/>
      </c>
      <c r="AP121" s="16" t="str">
        <f t="shared" si="67"/>
        <v/>
      </c>
      <c r="AQ121" s="16" t="str">
        <f t="shared" si="68"/>
        <v/>
      </c>
      <c r="AR121" s="16" t="str">
        <f t="shared" si="69"/>
        <v/>
      </c>
      <c r="AS121" s="16" t="str">
        <f t="shared" si="70"/>
        <v/>
      </c>
      <c r="AT121" s="17" t="str">
        <f t="shared" si="88"/>
        <v/>
      </c>
      <c r="AU121" s="17" t="str">
        <f t="shared" si="89"/>
        <v/>
      </c>
      <c r="AV121" s="17" t="str">
        <f t="shared" si="90"/>
        <v/>
      </c>
      <c r="AW121" s="17" t="str">
        <f t="shared" si="91"/>
        <v/>
      </c>
      <c r="AX121" s="17" t="str">
        <f t="shared" si="92"/>
        <v/>
      </c>
      <c r="AY121" s="17" t="str">
        <f t="shared" si="72"/>
        <v/>
      </c>
      <c r="AZ121" s="17" t="str">
        <f t="shared" si="73"/>
        <v/>
      </c>
      <c r="BA121" s="17" t="str">
        <f t="shared" si="74"/>
        <v/>
      </c>
      <c r="BB121" s="17" t="str">
        <f t="shared" si="75"/>
        <v/>
      </c>
      <c r="BC121" s="17" t="str">
        <f t="shared" si="76"/>
        <v/>
      </c>
      <c r="BD121" s="17" t="str">
        <f>IF(OR(AE121="",B121=""),"",SUMIFS($AE$2:AE121,$B$2:B121,B121))</f>
        <v/>
      </c>
      <c r="BE121" s="17" t="str">
        <f>IF(OR(AF121="",B121=""),"",SUMIFS($AF$2:AF121,$B$2:B121,B121))</f>
        <v/>
      </c>
      <c r="BF121" s="17" t="str">
        <f>IF(OR(AG121="",B121=""),"",SUMIFS($AG$2:AG121,$B$2:B121,B121))</f>
        <v/>
      </c>
      <c r="BG121" s="17" t="str">
        <f>IF(OR(AH121="",B121=""),"",SUMIFS($AH$2:AH121,$B$2:B121,B121))</f>
        <v/>
      </c>
      <c r="BH121" s="17" t="str">
        <f>IF(OR(AI121="",B121=""),"",SUMIFS($AI$2:AI121,$B$2:B121,B121))</f>
        <v/>
      </c>
      <c r="BI121" s="17" t="str">
        <f t="shared" si="93"/>
        <v/>
      </c>
      <c r="BJ121" s="17" t="str">
        <f t="shared" si="94"/>
        <v/>
      </c>
      <c r="BK121" s="17" t="str">
        <f t="shared" si="95"/>
        <v/>
      </c>
      <c r="BL121" s="17" t="str">
        <f t="shared" si="96"/>
        <v/>
      </c>
      <c r="BM121" s="17" t="str">
        <f t="shared" si="97"/>
        <v/>
      </c>
      <c r="BN121" s="17" t="str">
        <f t="shared" si="78"/>
        <v/>
      </c>
      <c r="BO121" s="17" t="str">
        <f t="shared" si="79"/>
        <v/>
      </c>
      <c r="BP121" s="17" t="str">
        <f t="shared" si="80"/>
        <v/>
      </c>
      <c r="BQ121" s="17" t="str">
        <f t="shared" si="81"/>
        <v/>
      </c>
      <c r="BR121" s="17" t="str">
        <f t="shared" si="82"/>
        <v/>
      </c>
    </row>
    <row r="122" spans="1:70" x14ac:dyDescent="0.25">
      <c r="A122">
        <f t="shared" si="64"/>
        <v>121</v>
      </c>
      <c r="B122" s="9"/>
      <c r="C122" s="12"/>
      <c r="D122" s="11" t="str">
        <f t="shared" si="98"/>
        <v/>
      </c>
      <c r="E122" s="11" t="str">
        <f t="shared" si="65"/>
        <v/>
      </c>
      <c r="F122" s="12"/>
      <c r="G122" s="12"/>
      <c r="H122" s="12"/>
      <c r="I122" s="12"/>
      <c r="J122" s="13"/>
      <c r="K122" s="13"/>
      <c r="L122" s="13"/>
      <c r="M122" s="13"/>
      <c r="N122" s="12"/>
      <c r="O122" s="12"/>
      <c r="P122" s="14" t="str">
        <f t="shared" si="83"/>
        <v/>
      </c>
      <c r="Q122" s="14" t="str">
        <f t="shared" si="84"/>
        <v/>
      </c>
      <c r="R122" s="14" t="str">
        <f t="shared" si="85"/>
        <v/>
      </c>
      <c r="S122" s="14" t="str">
        <f t="shared" si="86"/>
        <v/>
      </c>
      <c r="T122" s="14" t="str">
        <f t="shared" si="87"/>
        <v/>
      </c>
      <c r="U122" s="15" t="str">
        <f>IF(P122="","",P122*Config!$B$6)</f>
        <v/>
      </c>
      <c r="V122" s="15" t="str">
        <f>IF(Q122="","",Q122*Config!$B$6)</f>
        <v/>
      </c>
      <c r="W122" s="15" t="str">
        <f>IF(R122="","",R122*Config!$B$6)</f>
        <v/>
      </c>
      <c r="X122" s="15" t="str">
        <f>IF(S122="","",S122*Config!$B$6)</f>
        <v/>
      </c>
      <c r="Y122" s="15" t="str">
        <f>IF(T122="","",T122*Config!$B$6)</f>
        <v/>
      </c>
      <c r="Z122" s="15" t="str">
        <f>IF(U122="","",Config!$B$4 + SUM($U$2:U122))</f>
        <v/>
      </c>
      <c r="AA122" s="15" t="str">
        <f>IF(V122="","",Config!$B$4 + SUM($V$2:V122))</f>
        <v/>
      </c>
      <c r="AB122" s="15" t="str">
        <f>IF(W122="","",Config!$B$4 + SUM($W$2:W122))</f>
        <v/>
      </c>
      <c r="AC122" s="15" t="str">
        <f>IF(X122="","",Config!$B$4 + SUM($X$2:X122))</f>
        <v/>
      </c>
      <c r="AD122" s="15" t="str">
        <f>IF(Y122="","",Config!$B$4 + SUM($Y$2:Y122))</f>
        <v/>
      </c>
      <c r="AE122" s="15" t="str">
        <f>IF(P122="","",P122*J122/100*Config!$B$11)</f>
        <v/>
      </c>
      <c r="AF122" s="15" t="str">
        <f>IF(Q122="","",Q122*J122/100*Config!$B$11)</f>
        <v/>
      </c>
      <c r="AG122" s="15" t="str">
        <f>IF(R122="","",R122*J122/100*Config!$B$11)</f>
        <v/>
      </c>
      <c r="AH122" s="15" t="str">
        <f>IF(S122="","",S122*J122/100*Config!$B$11)</f>
        <v/>
      </c>
      <c r="AI122" s="15" t="str">
        <f>IF(T122="","",T122*J122/100*Config!$B$11)</f>
        <v/>
      </c>
      <c r="AJ122" s="15" t="str">
        <f>IF(AE122="","",Config!$B$9 + SUM($AE$2:AE122))</f>
        <v/>
      </c>
      <c r="AK122" s="15" t="str">
        <f>IF(AF122="","",Config!$B$9 + SUM($AF$2:AF122))</f>
        <v/>
      </c>
      <c r="AL122" s="15" t="str">
        <f>IF(AG122="","",Config!$B$9 + SUM($AG$2:AG122))</f>
        <v/>
      </c>
      <c r="AM122" s="15" t="str">
        <f>IF(AH122="","",Config!$B$9 + SUM($AH$2:AH122))</f>
        <v/>
      </c>
      <c r="AN122" s="15" t="str">
        <f>IF(AI122="","",Config!$B$9 + SUM($AI$2:AI122))</f>
        <v/>
      </c>
      <c r="AO122" s="16" t="str">
        <f t="shared" si="66"/>
        <v/>
      </c>
      <c r="AP122" s="16" t="str">
        <f t="shared" si="67"/>
        <v/>
      </c>
      <c r="AQ122" s="16" t="str">
        <f t="shared" si="68"/>
        <v/>
      </c>
      <c r="AR122" s="16" t="str">
        <f t="shared" si="69"/>
        <v/>
      </c>
      <c r="AS122" s="16" t="str">
        <f t="shared" si="70"/>
        <v/>
      </c>
      <c r="AT122" s="17" t="str">
        <f t="shared" si="88"/>
        <v/>
      </c>
      <c r="AU122" s="17" t="str">
        <f t="shared" si="89"/>
        <v/>
      </c>
      <c r="AV122" s="17" t="str">
        <f t="shared" si="90"/>
        <v/>
      </c>
      <c r="AW122" s="17" t="str">
        <f t="shared" si="91"/>
        <v/>
      </c>
      <c r="AX122" s="17" t="str">
        <f t="shared" si="92"/>
        <v/>
      </c>
      <c r="AY122" s="17" t="str">
        <f t="shared" si="72"/>
        <v/>
      </c>
      <c r="AZ122" s="17" t="str">
        <f t="shared" si="73"/>
        <v/>
      </c>
      <c r="BA122" s="17" t="str">
        <f t="shared" si="74"/>
        <v/>
      </c>
      <c r="BB122" s="17" t="str">
        <f t="shared" si="75"/>
        <v/>
      </c>
      <c r="BC122" s="17" t="str">
        <f t="shared" si="76"/>
        <v/>
      </c>
      <c r="BD122" s="17" t="str">
        <f>IF(OR(AE122="",B122=""),"",SUMIFS($AE$2:AE122,$B$2:B122,B122))</f>
        <v/>
      </c>
      <c r="BE122" s="17" t="str">
        <f>IF(OR(AF122="",B122=""),"",SUMIFS($AF$2:AF122,$B$2:B122,B122))</f>
        <v/>
      </c>
      <c r="BF122" s="17" t="str">
        <f>IF(OR(AG122="",B122=""),"",SUMIFS($AG$2:AG122,$B$2:B122,B122))</f>
        <v/>
      </c>
      <c r="BG122" s="17" t="str">
        <f>IF(OR(AH122="",B122=""),"",SUMIFS($AH$2:AH122,$B$2:B122,B122))</f>
        <v/>
      </c>
      <c r="BH122" s="17" t="str">
        <f>IF(OR(AI122="",B122=""),"",SUMIFS($AI$2:AI122,$B$2:B122,B122))</f>
        <v/>
      </c>
      <c r="BI122" s="17" t="str">
        <f t="shared" si="93"/>
        <v/>
      </c>
      <c r="BJ122" s="17" t="str">
        <f t="shared" si="94"/>
        <v/>
      </c>
      <c r="BK122" s="17" t="str">
        <f t="shared" si="95"/>
        <v/>
      </c>
      <c r="BL122" s="17" t="str">
        <f t="shared" si="96"/>
        <v/>
      </c>
      <c r="BM122" s="17" t="str">
        <f t="shared" si="97"/>
        <v/>
      </c>
      <c r="BN122" s="17" t="str">
        <f t="shared" si="78"/>
        <v/>
      </c>
      <c r="BO122" s="17" t="str">
        <f t="shared" si="79"/>
        <v/>
      </c>
      <c r="BP122" s="17" t="str">
        <f t="shared" si="80"/>
        <v/>
      </c>
      <c r="BQ122" s="17" t="str">
        <f t="shared" si="81"/>
        <v/>
      </c>
      <c r="BR122" s="17" t="str">
        <f t="shared" si="82"/>
        <v/>
      </c>
    </row>
    <row r="123" spans="1:70" x14ac:dyDescent="0.25">
      <c r="A123">
        <f t="shared" si="64"/>
        <v>122</v>
      </c>
      <c r="B123" s="9"/>
      <c r="C123" s="12"/>
      <c r="D123" s="11" t="str">
        <f t="shared" si="98"/>
        <v/>
      </c>
      <c r="E123" s="11" t="str">
        <f t="shared" si="65"/>
        <v/>
      </c>
      <c r="F123" s="12"/>
      <c r="G123" s="12"/>
      <c r="H123" s="12"/>
      <c r="I123" s="12"/>
      <c r="J123" s="13"/>
      <c r="K123" s="13"/>
      <c r="L123" s="13"/>
      <c r="M123" s="13"/>
      <c r="N123" s="12"/>
      <c r="O123" s="12"/>
      <c r="P123" s="14" t="str">
        <f t="shared" si="83"/>
        <v/>
      </c>
      <c r="Q123" s="14" t="str">
        <f t="shared" si="84"/>
        <v/>
      </c>
      <c r="R123" s="14" t="str">
        <f t="shared" si="85"/>
        <v/>
      </c>
      <c r="S123" s="14" t="str">
        <f t="shared" si="86"/>
        <v/>
      </c>
      <c r="T123" s="14" t="str">
        <f t="shared" si="87"/>
        <v/>
      </c>
      <c r="U123" s="15" t="str">
        <f>IF(P123="","",P123*Config!$B$6)</f>
        <v/>
      </c>
      <c r="V123" s="15" t="str">
        <f>IF(Q123="","",Q123*Config!$B$6)</f>
        <v/>
      </c>
      <c r="W123" s="15" t="str">
        <f>IF(R123="","",R123*Config!$B$6)</f>
        <v/>
      </c>
      <c r="X123" s="15" t="str">
        <f>IF(S123="","",S123*Config!$B$6)</f>
        <v/>
      </c>
      <c r="Y123" s="15" t="str">
        <f>IF(T123="","",T123*Config!$B$6)</f>
        <v/>
      </c>
      <c r="Z123" s="15" t="str">
        <f>IF(U123="","",Config!$B$4 + SUM($U$2:U123))</f>
        <v/>
      </c>
      <c r="AA123" s="15" t="str">
        <f>IF(V123="","",Config!$B$4 + SUM($V$2:V123))</f>
        <v/>
      </c>
      <c r="AB123" s="15" t="str">
        <f>IF(W123="","",Config!$B$4 + SUM($W$2:W123))</f>
        <v/>
      </c>
      <c r="AC123" s="15" t="str">
        <f>IF(X123="","",Config!$B$4 + SUM($X$2:X123))</f>
        <v/>
      </c>
      <c r="AD123" s="15" t="str">
        <f>IF(Y123="","",Config!$B$4 + SUM($Y$2:Y123))</f>
        <v/>
      </c>
      <c r="AE123" s="15" t="str">
        <f>IF(P123="","",P123*J123/100*Config!$B$11)</f>
        <v/>
      </c>
      <c r="AF123" s="15" t="str">
        <f>IF(Q123="","",Q123*J123/100*Config!$B$11)</f>
        <v/>
      </c>
      <c r="AG123" s="15" t="str">
        <f>IF(R123="","",R123*J123/100*Config!$B$11)</f>
        <v/>
      </c>
      <c r="AH123" s="15" t="str">
        <f>IF(S123="","",S123*J123/100*Config!$B$11)</f>
        <v/>
      </c>
      <c r="AI123" s="15" t="str">
        <f>IF(T123="","",T123*J123/100*Config!$B$11)</f>
        <v/>
      </c>
      <c r="AJ123" s="15" t="str">
        <f>IF(AE123="","",Config!$B$9 + SUM($AE$2:AE123))</f>
        <v/>
      </c>
      <c r="AK123" s="15" t="str">
        <f>IF(AF123="","",Config!$B$9 + SUM($AF$2:AF123))</f>
        <v/>
      </c>
      <c r="AL123" s="15" t="str">
        <f>IF(AG123="","",Config!$B$9 + SUM($AG$2:AG123))</f>
        <v/>
      </c>
      <c r="AM123" s="15" t="str">
        <f>IF(AH123="","",Config!$B$9 + SUM($AH$2:AH123))</f>
        <v/>
      </c>
      <c r="AN123" s="15" t="str">
        <f>IF(AI123="","",Config!$B$9 + SUM($AI$2:AI123))</f>
        <v/>
      </c>
      <c r="AO123" s="16" t="str">
        <f t="shared" si="66"/>
        <v/>
      </c>
      <c r="AP123" s="16" t="str">
        <f t="shared" si="67"/>
        <v/>
      </c>
      <c r="AQ123" s="16" t="str">
        <f t="shared" si="68"/>
        <v/>
      </c>
      <c r="AR123" s="16" t="str">
        <f t="shared" si="69"/>
        <v/>
      </c>
      <c r="AS123" s="16" t="str">
        <f t="shared" si="70"/>
        <v/>
      </c>
      <c r="AT123" s="17" t="str">
        <f t="shared" si="88"/>
        <v/>
      </c>
      <c r="AU123" s="17" t="str">
        <f t="shared" si="89"/>
        <v/>
      </c>
      <c r="AV123" s="17" t="str">
        <f t="shared" si="90"/>
        <v/>
      </c>
      <c r="AW123" s="17" t="str">
        <f t="shared" si="91"/>
        <v/>
      </c>
      <c r="AX123" s="17" t="str">
        <f t="shared" si="92"/>
        <v/>
      </c>
      <c r="AY123" s="17" t="str">
        <f t="shared" si="72"/>
        <v/>
      </c>
      <c r="AZ123" s="17" t="str">
        <f t="shared" si="73"/>
        <v/>
      </c>
      <c r="BA123" s="17" t="str">
        <f t="shared" si="74"/>
        <v/>
      </c>
      <c r="BB123" s="17" t="str">
        <f t="shared" si="75"/>
        <v/>
      </c>
      <c r="BC123" s="17" t="str">
        <f t="shared" si="76"/>
        <v/>
      </c>
      <c r="BD123" s="17" t="str">
        <f>IF(OR(AE123="",B123=""),"",SUMIFS($AE$2:AE123,$B$2:B123,B123))</f>
        <v/>
      </c>
      <c r="BE123" s="17" t="str">
        <f>IF(OR(AF123="",B123=""),"",SUMIFS($AF$2:AF123,$B$2:B123,B123))</f>
        <v/>
      </c>
      <c r="BF123" s="17" t="str">
        <f>IF(OR(AG123="",B123=""),"",SUMIFS($AG$2:AG123,$B$2:B123,B123))</f>
        <v/>
      </c>
      <c r="BG123" s="17" t="str">
        <f>IF(OR(AH123="",B123=""),"",SUMIFS($AH$2:AH123,$B$2:B123,B123))</f>
        <v/>
      </c>
      <c r="BH123" s="17" t="str">
        <f>IF(OR(AI123="",B123=""),"",SUMIFS($AI$2:AI123,$B$2:B123,B123))</f>
        <v/>
      </c>
      <c r="BI123" s="17" t="str">
        <f t="shared" si="93"/>
        <v/>
      </c>
      <c r="BJ123" s="17" t="str">
        <f t="shared" si="94"/>
        <v/>
      </c>
      <c r="BK123" s="17" t="str">
        <f t="shared" si="95"/>
        <v/>
      </c>
      <c r="BL123" s="17" t="str">
        <f t="shared" si="96"/>
        <v/>
      </c>
      <c r="BM123" s="17" t="str">
        <f t="shared" si="97"/>
        <v/>
      </c>
      <c r="BN123" s="17" t="str">
        <f t="shared" si="78"/>
        <v/>
      </c>
      <c r="BO123" s="17" t="str">
        <f t="shared" si="79"/>
        <v/>
      </c>
      <c r="BP123" s="17" t="str">
        <f t="shared" si="80"/>
        <v/>
      </c>
      <c r="BQ123" s="17" t="str">
        <f t="shared" si="81"/>
        <v/>
      </c>
      <c r="BR123" s="17" t="str">
        <f t="shared" si="82"/>
        <v/>
      </c>
    </row>
    <row r="124" spans="1:70" x14ac:dyDescent="0.25">
      <c r="A124">
        <f t="shared" si="64"/>
        <v>123</v>
      </c>
      <c r="B124" s="9"/>
      <c r="C124" s="12"/>
      <c r="D124" s="11" t="str">
        <f t="shared" si="98"/>
        <v/>
      </c>
      <c r="E124" s="11" t="str">
        <f t="shared" si="65"/>
        <v/>
      </c>
      <c r="F124" s="12"/>
      <c r="G124" s="12"/>
      <c r="H124" s="12"/>
      <c r="I124" s="12"/>
      <c r="J124" s="13"/>
      <c r="K124" s="13"/>
      <c r="L124" s="13"/>
      <c r="M124" s="13"/>
      <c r="N124" s="12"/>
      <c r="O124" s="12"/>
      <c r="P124" s="14" t="str">
        <f t="shared" si="83"/>
        <v/>
      </c>
      <c r="Q124" s="14" t="str">
        <f t="shared" si="84"/>
        <v/>
      </c>
      <c r="R124" s="14" t="str">
        <f t="shared" si="85"/>
        <v/>
      </c>
      <c r="S124" s="14" t="str">
        <f t="shared" si="86"/>
        <v/>
      </c>
      <c r="T124" s="14" t="str">
        <f t="shared" si="87"/>
        <v/>
      </c>
      <c r="U124" s="15" t="str">
        <f>IF(P124="","",P124*Config!$B$6)</f>
        <v/>
      </c>
      <c r="V124" s="15" t="str">
        <f>IF(Q124="","",Q124*Config!$B$6)</f>
        <v/>
      </c>
      <c r="W124" s="15" t="str">
        <f>IF(R124="","",R124*Config!$B$6)</f>
        <v/>
      </c>
      <c r="X124" s="15" t="str">
        <f>IF(S124="","",S124*Config!$B$6)</f>
        <v/>
      </c>
      <c r="Y124" s="15" t="str">
        <f>IF(T124="","",T124*Config!$B$6)</f>
        <v/>
      </c>
      <c r="Z124" s="15" t="str">
        <f>IF(U124="","",Config!$B$4 + SUM($U$2:U124))</f>
        <v/>
      </c>
      <c r="AA124" s="15" t="str">
        <f>IF(V124="","",Config!$B$4 + SUM($V$2:V124))</f>
        <v/>
      </c>
      <c r="AB124" s="15" t="str">
        <f>IF(W124="","",Config!$B$4 + SUM($W$2:W124))</f>
        <v/>
      </c>
      <c r="AC124" s="15" t="str">
        <f>IF(X124="","",Config!$B$4 + SUM($X$2:X124))</f>
        <v/>
      </c>
      <c r="AD124" s="15" t="str">
        <f>IF(Y124="","",Config!$B$4 + SUM($Y$2:Y124))</f>
        <v/>
      </c>
      <c r="AE124" s="15" t="str">
        <f>IF(P124="","",P124*J124/100*Config!$B$11)</f>
        <v/>
      </c>
      <c r="AF124" s="15" t="str">
        <f>IF(Q124="","",Q124*J124/100*Config!$B$11)</f>
        <v/>
      </c>
      <c r="AG124" s="15" t="str">
        <f>IF(R124="","",R124*J124/100*Config!$B$11)</f>
        <v/>
      </c>
      <c r="AH124" s="15" t="str">
        <f>IF(S124="","",S124*J124/100*Config!$B$11)</f>
        <v/>
      </c>
      <c r="AI124" s="15" t="str">
        <f>IF(T124="","",T124*J124/100*Config!$B$11)</f>
        <v/>
      </c>
      <c r="AJ124" s="15" t="str">
        <f>IF(AE124="","",Config!$B$9 + SUM($AE$2:AE124))</f>
        <v/>
      </c>
      <c r="AK124" s="15" t="str">
        <f>IF(AF124="","",Config!$B$9 + SUM($AF$2:AF124))</f>
        <v/>
      </c>
      <c r="AL124" s="15" t="str">
        <f>IF(AG124="","",Config!$B$9 + SUM($AG$2:AG124))</f>
        <v/>
      </c>
      <c r="AM124" s="15" t="str">
        <f>IF(AH124="","",Config!$B$9 + SUM($AH$2:AH124))</f>
        <v/>
      </c>
      <c r="AN124" s="15" t="str">
        <f>IF(AI124="","",Config!$B$9 + SUM($AI$2:AI124))</f>
        <v/>
      </c>
      <c r="AO124" s="16" t="str">
        <f t="shared" si="66"/>
        <v/>
      </c>
      <c r="AP124" s="16" t="str">
        <f t="shared" si="67"/>
        <v/>
      </c>
      <c r="AQ124" s="16" t="str">
        <f t="shared" si="68"/>
        <v/>
      </c>
      <c r="AR124" s="16" t="str">
        <f t="shared" si="69"/>
        <v/>
      </c>
      <c r="AS124" s="16" t="str">
        <f t="shared" si="70"/>
        <v/>
      </c>
      <c r="AT124" s="17" t="str">
        <f t="shared" si="88"/>
        <v/>
      </c>
      <c r="AU124" s="17" t="str">
        <f t="shared" si="89"/>
        <v/>
      </c>
      <c r="AV124" s="17" t="str">
        <f t="shared" si="90"/>
        <v/>
      </c>
      <c r="AW124" s="17" t="str">
        <f t="shared" si="91"/>
        <v/>
      </c>
      <c r="AX124" s="17" t="str">
        <f t="shared" si="92"/>
        <v/>
      </c>
      <c r="AY124" s="17" t="str">
        <f t="shared" si="72"/>
        <v/>
      </c>
      <c r="AZ124" s="17" t="str">
        <f t="shared" si="73"/>
        <v/>
      </c>
      <c r="BA124" s="17" t="str">
        <f t="shared" si="74"/>
        <v/>
      </c>
      <c r="BB124" s="17" t="str">
        <f t="shared" si="75"/>
        <v/>
      </c>
      <c r="BC124" s="17" t="str">
        <f t="shared" si="76"/>
        <v/>
      </c>
      <c r="BD124" s="17" t="str">
        <f>IF(OR(AE124="",B124=""),"",SUMIFS($AE$2:AE124,$B$2:B124,B124))</f>
        <v/>
      </c>
      <c r="BE124" s="17" t="str">
        <f>IF(OR(AF124="",B124=""),"",SUMIFS($AF$2:AF124,$B$2:B124,B124))</f>
        <v/>
      </c>
      <c r="BF124" s="17" t="str">
        <f>IF(OR(AG124="",B124=""),"",SUMIFS($AG$2:AG124,$B$2:B124,B124))</f>
        <v/>
      </c>
      <c r="BG124" s="17" t="str">
        <f>IF(OR(AH124="",B124=""),"",SUMIFS($AH$2:AH124,$B$2:B124,B124))</f>
        <v/>
      </c>
      <c r="BH124" s="17" t="str">
        <f>IF(OR(AI124="",B124=""),"",SUMIFS($AI$2:AI124,$B$2:B124,B124))</f>
        <v/>
      </c>
      <c r="BI124" s="17" t="str">
        <f t="shared" si="93"/>
        <v/>
      </c>
      <c r="BJ124" s="17" t="str">
        <f t="shared" si="94"/>
        <v/>
      </c>
      <c r="BK124" s="17" t="str">
        <f t="shared" si="95"/>
        <v/>
      </c>
      <c r="BL124" s="17" t="str">
        <f t="shared" si="96"/>
        <v/>
      </c>
      <c r="BM124" s="17" t="str">
        <f t="shared" si="97"/>
        <v/>
      </c>
      <c r="BN124" s="17" t="str">
        <f t="shared" si="78"/>
        <v/>
      </c>
      <c r="BO124" s="17" t="str">
        <f t="shared" si="79"/>
        <v/>
      </c>
      <c r="BP124" s="17" t="str">
        <f t="shared" si="80"/>
        <v/>
      </c>
      <c r="BQ124" s="17" t="str">
        <f t="shared" si="81"/>
        <v/>
      </c>
      <c r="BR124" s="17" t="str">
        <f t="shared" si="82"/>
        <v/>
      </c>
    </row>
    <row r="125" spans="1:70" x14ac:dyDescent="0.25">
      <c r="A125">
        <f t="shared" si="64"/>
        <v>124</v>
      </c>
      <c r="B125" s="9"/>
      <c r="C125" s="12"/>
      <c r="D125" s="11" t="str">
        <f t="shared" si="98"/>
        <v/>
      </c>
      <c r="E125" s="11" t="str">
        <f t="shared" si="65"/>
        <v/>
      </c>
      <c r="F125" s="12"/>
      <c r="G125" s="12"/>
      <c r="H125" s="12"/>
      <c r="I125" s="12"/>
      <c r="J125" s="13"/>
      <c r="K125" s="13"/>
      <c r="L125" s="13"/>
      <c r="M125" s="13"/>
      <c r="N125" s="12"/>
      <c r="O125" s="12"/>
      <c r="P125" s="14" t="str">
        <f t="shared" si="83"/>
        <v/>
      </c>
      <c r="Q125" s="14" t="str">
        <f t="shared" si="84"/>
        <v/>
      </c>
      <c r="R125" s="14" t="str">
        <f t="shared" si="85"/>
        <v/>
      </c>
      <c r="S125" s="14" t="str">
        <f t="shared" si="86"/>
        <v/>
      </c>
      <c r="T125" s="14" t="str">
        <f t="shared" si="87"/>
        <v/>
      </c>
      <c r="U125" s="15" t="str">
        <f>IF(P125="","",P125*Config!$B$6)</f>
        <v/>
      </c>
      <c r="V125" s="15" t="str">
        <f>IF(Q125="","",Q125*Config!$B$6)</f>
        <v/>
      </c>
      <c r="W125" s="15" t="str">
        <f>IF(R125="","",R125*Config!$B$6)</f>
        <v/>
      </c>
      <c r="X125" s="15" t="str">
        <f>IF(S125="","",S125*Config!$B$6)</f>
        <v/>
      </c>
      <c r="Y125" s="15" t="str">
        <f>IF(T125="","",T125*Config!$B$6)</f>
        <v/>
      </c>
      <c r="Z125" s="15" t="str">
        <f>IF(U125="","",Config!$B$4 + SUM($U$2:U125))</f>
        <v/>
      </c>
      <c r="AA125" s="15" t="str">
        <f>IF(V125="","",Config!$B$4 + SUM($V$2:V125))</f>
        <v/>
      </c>
      <c r="AB125" s="15" t="str">
        <f>IF(W125="","",Config!$B$4 + SUM($W$2:W125))</f>
        <v/>
      </c>
      <c r="AC125" s="15" t="str">
        <f>IF(X125="","",Config!$B$4 + SUM($X$2:X125))</f>
        <v/>
      </c>
      <c r="AD125" s="15" t="str">
        <f>IF(Y125="","",Config!$B$4 + SUM($Y$2:Y125))</f>
        <v/>
      </c>
      <c r="AE125" s="15" t="str">
        <f>IF(P125="","",P125*J125/100*Config!$B$11)</f>
        <v/>
      </c>
      <c r="AF125" s="15" t="str">
        <f>IF(Q125="","",Q125*J125/100*Config!$B$11)</f>
        <v/>
      </c>
      <c r="AG125" s="15" t="str">
        <f>IF(R125="","",R125*J125/100*Config!$B$11)</f>
        <v/>
      </c>
      <c r="AH125" s="15" t="str">
        <f>IF(S125="","",S125*J125/100*Config!$B$11)</f>
        <v/>
      </c>
      <c r="AI125" s="15" t="str">
        <f>IF(T125="","",T125*J125/100*Config!$B$11)</f>
        <v/>
      </c>
      <c r="AJ125" s="15" t="str">
        <f>IF(AE125="","",Config!$B$9 + SUM($AE$2:AE125))</f>
        <v/>
      </c>
      <c r="AK125" s="15" t="str">
        <f>IF(AF125="","",Config!$B$9 + SUM($AF$2:AF125))</f>
        <v/>
      </c>
      <c r="AL125" s="15" t="str">
        <f>IF(AG125="","",Config!$B$9 + SUM($AG$2:AG125))</f>
        <v/>
      </c>
      <c r="AM125" s="15" t="str">
        <f>IF(AH125="","",Config!$B$9 + SUM($AH$2:AH125))</f>
        <v/>
      </c>
      <c r="AN125" s="15" t="str">
        <f>IF(AI125="","",Config!$B$9 + SUM($AI$2:AI125))</f>
        <v/>
      </c>
      <c r="AO125" s="16" t="str">
        <f t="shared" si="66"/>
        <v/>
      </c>
      <c r="AP125" s="16" t="str">
        <f t="shared" si="67"/>
        <v/>
      </c>
      <c r="AQ125" s="16" t="str">
        <f t="shared" si="68"/>
        <v/>
      </c>
      <c r="AR125" s="16" t="str">
        <f t="shared" si="69"/>
        <v/>
      </c>
      <c r="AS125" s="16" t="str">
        <f t="shared" si="70"/>
        <v/>
      </c>
      <c r="AT125" s="17" t="str">
        <f t="shared" si="88"/>
        <v/>
      </c>
      <c r="AU125" s="17" t="str">
        <f t="shared" si="89"/>
        <v/>
      </c>
      <c r="AV125" s="17" t="str">
        <f t="shared" si="90"/>
        <v/>
      </c>
      <c r="AW125" s="17" t="str">
        <f t="shared" si="91"/>
        <v/>
      </c>
      <c r="AX125" s="17" t="str">
        <f t="shared" si="92"/>
        <v/>
      </c>
      <c r="AY125" s="17" t="str">
        <f t="shared" si="72"/>
        <v/>
      </c>
      <c r="AZ125" s="17" t="str">
        <f t="shared" si="73"/>
        <v/>
      </c>
      <c r="BA125" s="17" t="str">
        <f t="shared" si="74"/>
        <v/>
      </c>
      <c r="BB125" s="17" t="str">
        <f t="shared" si="75"/>
        <v/>
      </c>
      <c r="BC125" s="17" t="str">
        <f t="shared" si="76"/>
        <v/>
      </c>
      <c r="BD125" s="17" t="str">
        <f>IF(OR(AE125="",B125=""),"",SUMIFS($AE$2:AE125,$B$2:B125,B125))</f>
        <v/>
      </c>
      <c r="BE125" s="17" t="str">
        <f>IF(OR(AF125="",B125=""),"",SUMIFS($AF$2:AF125,$B$2:B125,B125))</f>
        <v/>
      </c>
      <c r="BF125" s="17" t="str">
        <f>IF(OR(AG125="",B125=""),"",SUMIFS($AG$2:AG125,$B$2:B125,B125))</f>
        <v/>
      </c>
      <c r="BG125" s="17" t="str">
        <f>IF(OR(AH125="",B125=""),"",SUMIFS($AH$2:AH125,$B$2:B125,B125))</f>
        <v/>
      </c>
      <c r="BH125" s="17" t="str">
        <f>IF(OR(AI125="",B125=""),"",SUMIFS($AI$2:AI125,$B$2:B125,B125))</f>
        <v/>
      </c>
      <c r="BI125" s="17" t="str">
        <f t="shared" si="93"/>
        <v/>
      </c>
      <c r="BJ125" s="17" t="str">
        <f t="shared" si="94"/>
        <v/>
      </c>
      <c r="BK125" s="17" t="str">
        <f t="shared" si="95"/>
        <v/>
      </c>
      <c r="BL125" s="17" t="str">
        <f t="shared" si="96"/>
        <v/>
      </c>
      <c r="BM125" s="17" t="str">
        <f t="shared" si="97"/>
        <v/>
      </c>
      <c r="BN125" s="17" t="str">
        <f t="shared" si="78"/>
        <v/>
      </c>
      <c r="BO125" s="17" t="str">
        <f t="shared" si="79"/>
        <v/>
      </c>
      <c r="BP125" s="17" t="str">
        <f t="shared" si="80"/>
        <v/>
      </c>
      <c r="BQ125" s="17" t="str">
        <f t="shared" si="81"/>
        <v/>
      </c>
      <c r="BR125" s="17" t="str">
        <f t="shared" si="82"/>
        <v/>
      </c>
    </row>
    <row r="126" spans="1:70" x14ac:dyDescent="0.25">
      <c r="A126">
        <f t="shared" si="64"/>
        <v>125</v>
      </c>
      <c r="B126" s="9"/>
      <c r="C126" s="12"/>
      <c r="D126" s="11" t="str">
        <f t="shared" si="98"/>
        <v/>
      </c>
      <c r="E126" s="11" t="str">
        <f t="shared" si="65"/>
        <v/>
      </c>
      <c r="F126" s="12"/>
      <c r="G126" s="12"/>
      <c r="H126" s="12"/>
      <c r="I126" s="12"/>
      <c r="J126" s="13"/>
      <c r="K126" s="13"/>
      <c r="L126" s="13"/>
      <c r="M126" s="13"/>
      <c r="N126" s="12"/>
      <c r="O126" s="12"/>
      <c r="P126" s="14" t="str">
        <f t="shared" si="83"/>
        <v/>
      </c>
      <c r="Q126" s="14" t="str">
        <f t="shared" si="84"/>
        <v/>
      </c>
      <c r="R126" s="14" t="str">
        <f t="shared" si="85"/>
        <v/>
      </c>
      <c r="S126" s="14" t="str">
        <f t="shared" si="86"/>
        <v/>
      </c>
      <c r="T126" s="14" t="str">
        <f t="shared" si="87"/>
        <v/>
      </c>
      <c r="U126" s="15" t="str">
        <f>IF(P126="","",P126*Config!$B$6)</f>
        <v/>
      </c>
      <c r="V126" s="15" t="str">
        <f>IF(Q126="","",Q126*Config!$B$6)</f>
        <v/>
      </c>
      <c r="W126" s="15" t="str">
        <f>IF(R126="","",R126*Config!$B$6)</f>
        <v/>
      </c>
      <c r="X126" s="15" t="str">
        <f>IF(S126="","",S126*Config!$B$6)</f>
        <v/>
      </c>
      <c r="Y126" s="15" t="str">
        <f>IF(T126="","",T126*Config!$B$6)</f>
        <v/>
      </c>
      <c r="Z126" s="15" t="str">
        <f>IF(U126="","",Config!$B$4 + SUM($U$2:U126))</f>
        <v/>
      </c>
      <c r="AA126" s="15" t="str">
        <f>IF(V126="","",Config!$B$4 + SUM($V$2:V126))</f>
        <v/>
      </c>
      <c r="AB126" s="15" t="str">
        <f>IF(W126="","",Config!$B$4 + SUM($W$2:W126))</f>
        <v/>
      </c>
      <c r="AC126" s="15" t="str">
        <f>IF(X126="","",Config!$B$4 + SUM($X$2:X126))</f>
        <v/>
      </c>
      <c r="AD126" s="15" t="str">
        <f>IF(Y126="","",Config!$B$4 + SUM($Y$2:Y126))</f>
        <v/>
      </c>
      <c r="AE126" s="15" t="str">
        <f>IF(P126="","",P126*J126/100*Config!$B$11)</f>
        <v/>
      </c>
      <c r="AF126" s="15" t="str">
        <f>IF(Q126="","",Q126*J126/100*Config!$B$11)</f>
        <v/>
      </c>
      <c r="AG126" s="15" t="str">
        <f>IF(R126="","",R126*J126/100*Config!$B$11)</f>
        <v/>
      </c>
      <c r="AH126" s="15" t="str">
        <f>IF(S126="","",S126*J126/100*Config!$B$11)</f>
        <v/>
      </c>
      <c r="AI126" s="15" t="str">
        <f>IF(T126="","",T126*J126/100*Config!$B$11)</f>
        <v/>
      </c>
      <c r="AJ126" s="15" t="str">
        <f>IF(AE126="","",Config!$B$9 + SUM($AE$2:AE126))</f>
        <v/>
      </c>
      <c r="AK126" s="15" t="str">
        <f>IF(AF126="","",Config!$B$9 + SUM($AF$2:AF126))</f>
        <v/>
      </c>
      <c r="AL126" s="15" t="str">
        <f>IF(AG126="","",Config!$B$9 + SUM($AG$2:AG126))</f>
        <v/>
      </c>
      <c r="AM126" s="15" t="str">
        <f>IF(AH126="","",Config!$B$9 + SUM($AH$2:AH126))</f>
        <v/>
      </c>
      <c r="AN126" s="15" t="str">
        <f>IF(AI126="","",Config!$B$9 + SUM($AI$2:AI126))</f>
        <v/>
      </c>
      <c r="AO126" s="16" t="str">
        <f t="shared" si="66"/>
        <v/>
      </c>
      <c r="AP126" s="16" t="str">
        <f t="shared" si="67"/>
        <v/>
      </c>
      <c r="AQ126" s="16" t="str">
        <f t="shared" si="68"/>
        <v/>
      </c>
      <c r="AR126" s="16" t="str">
        <f t="shared" si="69"/>
        <v/>
      </c>
      <c r="AS126" s="16" t="str">
        <f t="shared" si="70"/>
        <v/>
      </c>
      <c r="AT126" s="17" t="str">
        <f t="shared" si="88"/>
        <v/>
      </c>
      <c r="AU126" s="17" t="str">
        <f t="shared" si="89"/>
        <v/>
      </c>
      <c r="AV126" s="17" t="str">
        <f t="shared" si="90"/>
        <v/>
      </c>
      <c r="AW126" s="17" t="str">
        <f t="shared" si="91"/>
        <v/>
      </c>
      <c r="AX126" s="17" t="str">
        <f t="shared" si="92"/>
        <v/>
      </c>
      <c r="AY126" s="17" t="str">
        <f t="shared" si="72"/>
        <v/>
      </c>
      <c r="AZ126" s="17" t="str">
        <f t="shared" si="73"/>
        <v/>
      </c>
      <c r="BA126" s="17" t="str">
        <f t="shared" si="74"/>
        <v/>
      </c>
      <c r="BB126" s="17" t="str">
        <f t="shared" si="75"/>
        <v/>
      </c>
      <c r="BC126" s="17" t="str">
        <f t="shared" si="76"/>
        <v/>
      </c>
      <c r="BD126" s="17" t="str">
        <f>IF(OR(AE126="",B126=""),"",SUMIFS($AE$2:AE126,$B$2:B126,B126))</f>
        <v/>
      </c>
      <c r="BE126" s="17" t="str">
        <f>IF(OR(AF126="",B126=""),"",SUMIFS($AF$2:AF126,$B$2:B126,B126))</f>
        <v/>
      </c>
      <c r="BF126" s="17" t="str">
        <f>IF(OR(AG126="",B126=""),"",SUMIFS($AG$2:AG126,$B$2:B126,B126))</f>
        <v/>
      </c>
      <c r="BG126" s="17" t="str">
        <f>IF(OR(AH126="",B126=""),"",SUMIFS($AH$2:AH126,$B$2:B126,B126))</f>
        <v/>
      </c>
      <c r="BH126" s="17" t="str">
        <f>IF(OR(AI126="",B126=""),"",SUMIFS($AI$2:AI126,$B$2:B126,B126))</f>
        <v/>
      </c>
      <c r="BI126" s="17" t="str">
        <f t="shared" si="93"/>
        <v/>
      </c>
      <c r="BJ126" s="17" t="str">
        <f t="shared" si="94"/>
        <v/>
      </c>
      <c r="BK126" s="17" t="str">
        <f t="shared" si="95"/>
        <v/>
      </c>
      <c r="BL126" s="17" t="str">
        <f t="shared" si="96"/>
        <v/>
      </c>
      <c r="BM126" s="17" t="str">
        <f t="shared" si="97"/>
        <v/>
      </c>
      <c r="BN126" s="17" t="str">
        <f t="shared" si="78"/>
        <v/>
      </c>
      <c r="BO126" s="17" t="str">
        <f t="shared" si="79"/>
        <v/>
      </c>
      <c r="BP126" s="17" t="str">
        <f t="shared" si="80"/>
        <v/>
      </c>
      <c r="BQ126" s="17" t="str">
        <f t="shared" si="81"/>
        <v/>
      </c>
      <c r="BR126" s="17" t="str">
        <f t="shared" si="82"/>
        <v/>
      </c>
    </row>
    <row r="127" spans="1:70" x14ac:dyDescent="0.25">
      <c r="A127">
        <f t="shared" si="64"/>
        <v>126</v>
      </c>
      <c r="B127" s="9"/>
      <c r="C127" s="12"/>
      <c r="D127" s="11" t="str">
        <f t="shared" si="98"/>
        <v/>
      </c>
      <c r="E127" s="11" t="str">
        <f t="shared" si="65"/>
        <v/>
      </c>
      <c r="F127" s="12"/>
      <c r="G127" s="12"/>
      <c r="H127" s="12"/>
      <c r="I127" s="12"/>
      <c r="J127" s="13"/>
      <c r="K127" s="13"/>
      <c r="L127" s="13"/>
      <c r="M127" s="13"/>
      <c r="N127" s="12"/>
      <c r="O127" s="12"/>
      <c r="P127" s="14" t="str">
        <f t="shared" si="83"/>
        <v/>
      </c>
      <c r="Q127" s="14" t="str">
        <f t="shared" si="84"/>
        <v/>
      </c>
      <c r="R127" s="14" t="str">
        <f t="shared" si="85"/>
        <v/>
      </c>
      <c r="S127" s="14" t="str">
        <f t="shared" si="86"/>
        <v/>
      </c>
      <c r="T127" s="14" t="str">
        <f t="shared" si="87"/>
        <v/>
      </c>
      <c r="U127" s="15" t="str">
        <f>IF(P127="","",P127*Config!$B$6)</f>
        <v/>
      </c>
      <c r="V127" s="15" t="str">
        <f>IF(Q127="","",Q127*Config!$B$6)</f>
        <v/>
      </c>
      <c r="W127" s="15" t="str">
        <f>IF(R127="","",R127*Config!$B$6)</f>
        <v/>
      </c>
      <c r="X127" s="15" t="str">
        <f>IF(S127="","",S127*Config!$B$6)</f>
        <v/>
      </c>
      <c r="Y127" s="15" t="str">
        <f>IF(T127="","",T127*Config!$B$6)</f>
        <v/>
      </c>
      <c r="Z127" s="15" t="str">
        <f>IF(U127="","",Config!$B$4 + SUM($U$2:U127))</f>
        <v/>
      </c>
      <c r="AA127" s="15" t="str">
        <f>IF(V127="","",Config!$B$4 + SUM($V$2:V127))</f>
        <v/>
      </c>
      <c r="AB127" s="15" t="str">
        <f>IF(W127="","",Config!$B$4 + SUM($W$2:W127))</f>
        <v/>
      </c>
      <c r="AC127" s="15" t="str">
        <f>IF(X127="","",Config!$B$4 + SUM($X$2:X127))</f>
        <v/>
      </c>
      <c r="AD127" s="15" t="str">
        <f>IF(Y127="","",Config!$B$4 + SUM($Y$2:Y127))</f>
        <v/>
      </c>
      <c r="AE127" s="15" t="str">
        <f>IF(P127="","",P127*J127/100*Config!$B$11)</f>
        <v/>
      </c>
      <c r="AF127" s="15" t="str">
        <f>IF(Q127="","",Q127*J127/100*Config!$B$11)</f>
        <v/>
      </c>
      <c r="AG127" s="15" t="str">
        <f>IF(R127="","",R127*J127/100*Config!$B$11)</f>
        <v/>
      </c>
      <c r="AH127" s="15" t="str">
        <f>IF(S127="","",S127*J127/100*Config!$B$11)</f>
        <v/>
      </c>
      <c r="AI127" s="15" t="str">
        <f>IF(T127="","",T127*J127/100*Config!$B$11)</f>
        <v/>
      </c>
      <c r="AJ127" s="15" t="str">
        <f>IF(AE127="","",Config!$B$9 + SUM($AE$2:AE127))</f>
        <v/>
      </c>
      <c r="AK127" s="15" t="str">
        <f>IF(AF127="","",Config!$B$9 + SUM($AF$2:AF127))</f>
        <v/>
      </c>
      <c r="AL127" s="15" t="str">
        <f>IF(AG127="","",Config!$B$9 + SUM($AG$2:AG127))</f>
        <v/>
      </c>
      <c r="AM127" s="15" t="str">
        <f>IF(AH127="","",Config!$B$9 + SUM($AH$2:AH127))</f>
        <v/>
      </c>
      <c r="AN127" s="15" t="str">
        <f>IF(AI127="","",Config!$B$9 + SUM($AI$2:AI127))</f>
        <v/>
      </c>
      <c r="AO127" s="16" t="str">
        <f t="shared" si="66"/>
        <v/>
      </c>
      <c r="AP127" s="16" t="str">
        <f t="shared" si="67"/>
        <v/>
      </c>
      <c r="AQ127" s="16" t="str">
        <f t="shared" si="68"/>
        <v/>
      </c>
      <c r="AR127" s="16" t="str">
        <f t="shared" si="69"/>
        <v/>
      </c>
      <c r="AS127" s="16" t="str">
        <f t="shared" si="70"/>
        <v/>
      </c>
      <c r="AT127" s="17" t="str">
        <f t="shared" si="88"/>
        <v/>
      </c>
      <c r="AU127" s="17" t="str">
        <f t="shared" si="89"/>
        <v/>
      </c>
      <c r="AV127" s="17" t="str">
        <f t="shared" si="90"/>
        <v/>
      </c>
      <c r="AW127" s="17" t="str">
        <f t="shared" si="91"/>
        <v/>
      </c>
      <c r="AX127" s="17" t="str">
        <f t="shared" si="92"/>
        <v/>
      </c>
      <c r="AY127" s="17" t="str">
        <f t="shared" si="72"/>
        <v/>
      </c>
      <c r="AZ127" s="17" t="str">
        <f t="shared" si="73"/>
        <v/>
      </c>
      <c r="BA127" s="17" t="str">
        <f t="shared" si="74"/>
        <v/>
      </c>
      <c r="BB127" s="17" t="str">
        <f t="shared" si="75"/>
        <v/>
      </c>
      <c r="BC127" s="17" t="str">
        <f t="shared" si="76"/>
        <v/>
      </c>
      <c r="BD127" s="17" t="str">
        <f>IF(OR(AE127="",B127=""),"",SUMIFS($AE$2:AE127,$B$2:B127,B127))</f>
        <v/>
      </c>
      <c r="BE127" s="17" t="str">
        <f>IF(OR(AF127="",B127=""),"",SUMIFS($AF$2:AF127,$B$2:B127,B127))</f>
        <v/>
      </c>
      <c r="BF127" s="17" t="str">
        <f>IF(OR(AG127="",B127=""),"",SUMIFS($AG$2:AG127,$B$2:B127,B127))</f>
        <v/>
      </c>
      <c r="BG127" s="17" t="str">
        <f>IF(OR(AH127="",B127=""),"",SUMIFS($AH$2:AH127,$B$2:B127,B127))</f>
        <v/>
      </c>
      <c r="BH127" s="17" t="str">
        <f>IF(OR(AI127="",B127=""),"",SUMIFS($AI$2:AI127,$B$2:B127,B127))</f>
        <v/>
      </c>
      <c r="BI127" s="17" t="str">
        <f t="shared" si="93"/>
        <v/>
      </c>
      <c r="BJ127" s="17" t="str">
        <f t="shared" si="94"/>
        <v/>
      </c>
      <c r="BK127" s="17" t="str">
        <f t="shared" si="95"/>
        <v/>
      </c>
      <c r="BL127" s="17" t="str">
        <f t="shared" si="96"/>
        <v/>
      </c>
      <c r="BM127" s="17" t="str">
        <f t="shared" si="97"/>
        <v/>
      </c>
      <c r="BN127" s="17" t="str">
        <f t="shared" si="78"/>
        <v/>
      </c>
      <c r="BO127" s="17" t="str">
        <f t="shared" si="79"/>
        <v/>
      </c>
      <c r="BP127" s="17" t="str">
        <f t="shared" si="80"/>
        <v/>
      </c>
      <c r="BQ127" s="17" t="str">
        <f t="shared" si="81"/>
        <v/>
      </c>
      <c r="BR127" s="17" t="str">
        <f t="shared" si="82"/>
        <v/>
      </c>
    </row>
    <row r="128" spans="1:70" x14ac:dyDescent="0.25">
      <c r="A128">
        <f t="shared" si="64"/>
        <v>127</v>
      </c>
      <c r="B128" s="9"/>
      <c r="C128" s="12"/>
      <c r="D128" s="11" t="str">
        <f t="shared" si="98"/>
        <v/>
      </c>
      <c r="E128" s="11" t="str">
        <f t="shared" si="65"/>
        <v/>
      </c>
      <c r="F128" s="12"/>
      <c r="G128" s="12"/>
      <c r="H128" s="12"/>
      <c r="I128" s="12"/>
      <c r="J128" s="13"/>
      <c r="K128" s="13"/>
      <c r="L128" s="13"/>
      <c r="M128" s="13"/>
      <c r="N128" s="12"/>
      <c r="O128" s="12"/>
      <c r="P128" s="14" t="str">
        <f t="shared" si="83"/>
        <v/>
      </c>
      <c r="Q128" s="14" t="str">
        <f t="shared" si="84"/>
        <v/>
      </c>
      <c r="R128" s="14" t="str">
        <f t="shared" si="85"/>
        <v/>
      </c>
      <c r="S128" s="14" t="str">
        <f t="shared" si="86"/>
        <v/>
      </c>
      <c r="T128" s="14" t="str">
        <f t="shared" si="87"/>
        <v/>
      </c>
      <c r="U128" s="15" t="str">
        <f>IF(P128="","",P128*Config!$B$6)</f>
        <v/>
      </c>
      <c r="V128" s="15" t="str">
        <f>IF(Q128="","",Q128*Config!$B$6)</f>
        <v/>
      </c>
      <c r="W128" s="15" t="str">
        <f>IF(R128="","",R128*Config!$B$6)</f>
        <v/>
      </c>
      <c r="X128" s="15" t="str">
        <f>IF(S128="","",S128*Config!$B$6)</f>
        <v/>
      </c>
      <c r="Y128" s="15" t="str">
        <f>IF(T128="","",T128*Config!$B$6)</f>
        <v/>
      </c>
      <c r="Z128" s="15" t="str">
        <f>IF(U128="","",Config!$B$4 + SUM($U$2:U128))</f>
        <v/>
      </c>
      <c r="AA128" s="15" t="str">
        <f>IF(V128="","",Config!$B$4 + SUM($V$2:V128))</f>
        <v/>
      </c>
      <c r="AB128" s="15" t="str">
        <f>IF(W128="","",Config!$B$4 + SUM($W$2:W128))</f>
        <v/>
      </c>
      <c r="AC128" s="15" t="str">
        <f>IF(X128="","",Config!$B$4 + SUM($X$2:X128))</f>
        <v/>
      </c>
      <c r="AD128" s="15" t="str">
        <f>IF(Y128="","",Config!$B$4 + SUM($Y$2:Y128))</f>
        <v/>
      </c>
      <c r="AE128" s="15" t="str">
        <f>IF(P128="","",P128*J128/100*Config!$B$11)</f>
        <v/>
      </c>
      <c r="AF128" s="15" t="str">
        <f>IF(Q128="","",Q128*J128/100*Config!$B$11)</f>
        <v/>
      </c>
      <c r="AG128" s="15" t="str">
        <f>IF(R128="","",R128*J128/100*Config!$B$11)</f>
        <v/>
      </c>
      <c r="AH128" s="15" t="str">
        <f>IF(S128="","",S128*J128/100*Config!$B$11)</f>
        <v/>
      </c>
      <c r="AI128" s="15" t="str">
        <f>IF(T128="","",T128*J128/100*Config!$B$11)</f>
        <v/>
      </c>
      <c r="AJ128" s="15" t="str">
        <f>IF(AE128="","",Config!$B$9 + SUM($AE$2:AE128))</f>
        <v/>
      </c>
      <c r="AK128" s="15" t="str">
        <f>IF(AF128="","",Config!$B$9 + SUM($AF$2:AF128))</f>
        <v/>
      </c>
      <c r="AL128" s="15" t="str">
        <f>IF(AG128="","",Config!$B$9 + SUM($AG$2:AG128))</f>
        <v/>
      </c>
      <c r="AM128" s="15" t="str">
        <f>IF(AH128="","",Config!$B$9 + SUM($AH$2:AH128))</f>
        <v/>
      </c>
      <c r="AN128" s="15" t="str">
        <f>IF(AI128="","",Config!$B$9 + SUM($AI$2:AI128))</f>
        <v/>
      </c>
      <c r="AO128" s="16" t="str">
        <f t="shared" si="66"/>
        <v/>
      </c>
      <c r="AP128" s="16" t="str">
        <f t="shared" si="67"/>
        <v/>
      </c>
      <c r="AQ128" s="16" t="str">
        <f t="shared" si="68"/>
        <v/>
      </c>
      <c r="AR128" s="16" t="str">
        <f t="shared" si="69"/>
        <v/>
      </c>
      <c r="AS128" s="16" t="str">
        <f t="shared" si="70"/>
        <v/>
      </c>
      <c r="AT128" s="17" t="str">
        <f t="shared" si="88"/>
        <v/>
      </c>
      <c r="AU128" s="17" t="str">
        <f t="shared" si="89"/>
        <v/>
      </c>
      <c r="AV128" s="17" t="str">
        <f t="shared" si="90"/>
        <v/>
      </c>
      <c r="AW128" s="17" t="str">
        <f t="shared" si="91"/>
        <v/>
      </c>
      <c r="AX128" s="17" t="str">
        <f t="shared" si="92"/>
        <v/>
      </c>
      <c r="AY128" s="17" t="str">
        <f t="shared" si="72"/>
        <v/>
      </c>
      <c r="AZ128" s="17" t="str">
        <f t="shared" si="73"/>
        <v/>
      </c>
      <c r="BA128" s="17" t="str">
        <f t="shared" si="74"/>
        <v/>
      </c>
      <c r="BB128" s="17" t="str">
        <f t="shared" si="75"/>
        <v/>
      </c>
      <c r="BC128" s="17" t="str">
        <f t="shared" si="76"/>
        <v/>
      </c>
      <c r="BD128" s="17" t="str">
        <f>IF(OR(AE128="",B128=""),"",SUMIFS($AE$2:AE128,$B$2:B128,B128))</f>
        <v/>
      </c>
      <c r="BE128" s="17" t="str">
        <f>IF(OR(AF128="",B128=""),"",SUMIFS($AF$2:AF128,$B$2:B128,B128))</f>
        <v/>
      </c>
      <c r="BF128" s="17" t="str">
        <f>IF(OR(AG128="",B128=""),"",SUMIFS($AG$2:AG128,$B$2:B128,B128))</f>
        <v/>
      </c>
      <c r="BG128" s="17" t="str">
        <f>IF(OR(AH128="",B128=""),"",SUMIFS($AH$2:AH128,$B$2:B128,B128))</f>
        <v/>
      </c>
      <c r="BH128" s="17" t="str">
        <f>IF(OR(AI128="",B128=""),"",SUMIFS($AI$2:AI128,$B$2:B128,B128))</f>
        <v/>
      </c>
      <c r="BI128" s="17" t="str">
        <f t="shared" si="93"/>
        <v/>
      </c>
      <c r="BJ128" s="17" t="str">
        <f t="shared" si="94"/>
        <v/>
      </c>
      <c r="BK128" s="17" t="str">
        <f t="shared" si="95"/>
        <v/>
      </c>
      <c r="BL128" s="17" t="str">
        <f t="shared" si="96"/>
        <v/>
      </c>
      <c r="BM128" s="17" t="str">
        <f t="shared" si="97"/>
        <v/>
      </c>
      <c r="BN128" s="17" t="str">
        <f t="shared" si="78"/>
        <v/>
      </c>
      <c r="BO128" s="17" t="str">
        <f t="shared" si="79"/>
        <v/>
      </c>
      <c r="BP128" s="17" t="str">
        <f t="shared" si="80"/>
        <v/>
      </c>
      <c r="BQ128" s="17" t="str">
        <f t="shared" si="81"/>
        <v/>
      </c>
      <c r="BR128" s="17" t="str">
        <f t="shared" si="82"/>
        <v/>
      </c>
    </row>
    <row r="129" spans="1:70" x14ac:dyDescent="0.25">
      <c r="A129">
        <f t="shared" si="64"/>
        <v>128</v>
      </c>
      <c r="B129" s="9"/>
      <c r="C129" s="12"/>
      <c r="D129" s="11" t="str">
        <f t="shared" si="98"/>
        <v/>
      </c>
      <c r="E129" s="11" t="str">
        <f t="shared" si="65"/>
        <v/>
      </c>
      <c r="F129" s="12"/>
      <c r="G129" s="12"/>
      <c r="H129" s="12"/>
      <c r="I129" s="12"/>
      <c r="J129" s="13"/>
      <c r="K129" s="13"/>
      <c r="L129" s="13"/>
      <c r="M129" s="13"/>
      <c r="N129" s="12"/>
      <c r="O129" s="12"/>
      <c r="P129" s="14" t="str">
        <f t="shared" si="83"/>
        <v/>
      </c>
      <c r="Q129" s="14" t="str">
        <f t="shared" si="84"/>
        <v/>
      </c>
      <c r="R129" s="14" t="str">
        <f t="shared" si="85"/>
        <v/>
      </c>
      <c r="S129" s="14" t="str">
        <f t="shared" si="86"/>
        <v/>
      </c>
      <c r="T129" s="14" t="str">
        <f t="shared" si="87"/>
        <v/>
      </c>
      <c r="U129" s="15" t="str">
        <f>IF(P129="","",P129*Config!$B$6)</f>
        <v/>
      </c>
      <c r="V129" s="15" t="str">
        <f>IF(Q129="","",Q129*Config!$B$6)</f>
        <v/>
      </c>
      <c r="W129" s="15" t="str">
        <f>IF(R129="","",R129*Config!$B$6)</f>
        <v/>
      </c>
      <c r="X129" s="15" t="str">
        <f>IF(S129="","",S129*Config!$B$6)</f>
        <v/>
      </c>
      <c r="Y129" s="15" t="str">
        <f>IF(T129="","",T129*Config!$B$6)</f>
        <v/>
      </c>
      <c r="Z129" s="15" t="str">
        <f>IF(U129="","",Config!$B$4 + SUM($U$2:U129))</f>
        <v/>
      </c>
      <c r="AA129" s="15" t="str">
        <f>IF(V129="","",Config!$B$4 + SUM($V$2:V129))</f>
        <v/>
      </c>
      <c r="AB129" s="15" t="str">
        <f>IF(W129="","",Config!$B$4 + SUM($W$2:W129))</f>
        <v/>
      </c>
      <c r="AC129" s="15" t="str">
        <f>IF(X129="","",Config!$B$4 + SUM($X$2:X129))</f>
        <v/>
      </c>
      <c r="AD129" s="15" t="str">
        <f>IF(Y129="","",Config!$B$4 + SUM($Y$2:Y129))</f>
        <v/>
      </c>
      <c r="AE129" s="15" t="str">
        <f>IF(P129="","",P129*J129/100*Config!$B$11)</f>
        <v/>
      </c>
      <c r="AF129" s="15" t="str">
        <f>IF(Q129="","",Q129*J129/100*Config!$B$11)</f>
        <v/>
      </c>
      <c r="AG129" s="15" t="str">
        <f>IF(R129="","",R129*J129/100*Config!$B$11)</f>
        <v/>
      </c>
      <c r="AH129" s="15" t="str">
        <f>IF(S129="","",S129*J129/100*Config!$B$11)</f>
        <v/>
      </c>
      <c r="AI129" s="15" t="str">
        <f>IF(T129="","",T129*J129/100*Config!$B$11)</f>
        <v/>
      </c>
      <c r="AJ129" s="15" t="str">
        <f>IF(AE129="","",Config!$B$9 + SUM($AE$2:AE129))</f>
        <v/>
      </c>
      <c r="AK129" s="15" t="str">
        <f>IF(AF129="","",Config!$B$9 + SUM($AF$2:AF129))</f>
        <v/>
      </c>
      <c r="AL129" s="15" t="str">
        <f>IF(AG129="","",Config!$B$9 + SUM($AG$2:AG129))</f>
        <v/>
      </c>
      <c r="AM129" s="15" t="str">
        <f>IF(AH129="","",Config!$B$9 + SUM($AH$2:AH129))</f>
        <v/>
      </c>
      <c r="AN129" s="15" t="str">
        <f>IF(AI129="","",Config!$B$9 + SUM($AI$2:AI129))</f>
        <v/>
      </c>
      <c r="AO129" s="16" t="str">
        <f t="shared" si="66"/>
        <v/>
      </c>
      <c r="AP129" s="16" t="str">
        <f t="shared" si="67"/>
        <v/>
      </c>
      <c r="AQ129" s="16" t="str">
        <f t="shared" si="68"/>
        <v/>
      </c>
      <c r="AR129" s="16" t="str">
        <f t="shared" si="69"/>
        <v/>
      </c>
      <c r="AS129" s="16" t="str">
        <f t="shared" si="70"/>
        <v/>
      </c>
      <c r="AT129" s="17" t="str">
        <f t="shared" si="88"/>
        <v/>
      </c>
      <c r="AU129" s="17" t="str">
        <f t="shared" si="89"/>
        <v/>
      </c>
      <c r="AV129" s="17" t="str">
        <f t="shared" si="90"/>
        <v/>
      </c>
      <c r="AW129" s="17" t="str">
        <f t="shared" si="91"/>
        <v/>
      </c>
      <c r="AX129" s="17" t="str">
        <f t="shared" si="92"/>
        <v/>
      </c>
      <c r="AY129" s="17" t="str">
        <f t="shared" si="72"/>
        <v/>
      </c>
      <c r="AZ129" s="17" t="str">
        <f t="shared" si="73"/>
        <v/>
      </c>
      <c r="BA129" s="17" t="str">
        <f t="shared" si="74"/>
        <v/>
      </c>
      <c r="BB129" s="17" t="str">
        <f t="shared" si="75"/>
        <v/>
      </c>
      <c r="BC129" s="17" t="str">
        <f t="shared" si="76"/>
        <v/>
      </c>
      <c r="BD129" s="17" t="str">
        <f>IF(OR(AE129="",B129=""),"",SUMIFS($AE$2:AE129,$B$2:B129,B129))</f>
        <v/>
      </c>
      <c r="BE129" s="17" t="str">
        <f>IF(OR(AF129="",B129=""),"",SUMIFS($AF$2:AF129,$B$2:B129,B129))</f>
        <v/>
      </c>
      <c r="BF129" s="17" t="str">
        <f>IF(OR(AG129="",B129=""),"",SUMIFS($AG$2:AG129,$B$2:B129,B129))</f>
        <v/>
      </c>
      <c r="BG129" s="17" t="str">
        <f>IF(OR(AH129="",B129=""),"",SUMIFS($AH$2:AH129,$B$2:B129,B129))</f>
        <v/>
      </c>
      <c r="BH129" s="17" t="str">
        <f>IF(OR(AI129="",B129=""),"",SUMIFS($AI$2:AI129,$B$2:B129,B129))</f>
        <v/>
      </c>
      <c r="BI129" s="17" t="str">
        <f t="shared" si="93"/>
        <v/>
      </c>
      <c r="BJ129" s="17" t="str">
        <f t="shared" si="94"/>
        <v/>
      </c>
      <c r="BK129" s="17" t="str">
        <f t="shared" si="95"/>
        <v/>
      </c>
      <c r="BL129" s="17" t="str">
        <f t="shared" si="96"/>
        <v/>
      </c>
      <c r="BM129" s="17" t="str">
        <f t="shared" si="97"/>
        <v/>
      </c>
      <c r="BN129" s="17" t="str">
        <f t="shared" si="78"/>
        <v/>
      </c>
      <c r="BO129" s="17" t="str">
        <f t="shared" si="79"/>
        <v/>
      </c>
      <c r="BP129" s="17" t="str">
        <f t="shared" si="80"/>
        <v/>
      </c>
      <c r="BQ129" s="17" t="str">
        <f t="shared" si="81"/>
        <v/>
      </c>
      <c r="BR129" s="17" t="str">
        <f t="shared" si="82"/>
        <v/>
      </c>
    </row>
    <row r="130" spans="1:70" x14ac:dyDescent="0.25">
      <c r="A130">
        <f t="shared" ref="A130:A193" si="99">ROW()-1</f>
        <v>129</v>
      </c>
      <c r="B130" s="9"/>
      <c r="C130" s="12"/>
      <c r="D130" s="11" t="str">
        <f t="shared" si="98"/>
        <v/>
      </c>
      <c r="E130" s="11" t="str">
        <f t="shared" ref="E130:E193" si="100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/>
      </c>
      <c r="F130" s="12"/>
      <c r="G130" s="12"/>
      <c r="H130" s="12"/>
      <c r="I130" s="12"/>
      <c r="J130" s="13"/>
      <c r="K130" s="13"/>
      <c r="L130" s="13"/>
      <c r="M130" s="13"/>
      <c r="N130" s="12"/>
      <c r="O130" s="12"/>
      <c r="P130" s="14" t="str">
        <f t="shared" si="83"/>
        <v/>
      </c>
      <c r="Q130" s="14" t="str">
        <f t="shared" si="84"/>
        <v/>
      </c>
      <c r="R130" s="14" t="str">
        <f t="shared" si="85"/>
        <v/>
      </c>
      <c r="S130" s="14" t="str">
        <f t="shared" si="86"/>
        <v/>
      </c>
      <c r="T130" s="14" t="str">
        <f t="shared" si="87"/>
        <v/>
      </c>
      <c r="U130" s="15" t="str">
        <f>IF(P130="","",P130*Config!$B$6)</f>
        <v/>
      </c>
      <c r="V130" s="15" t="str">
        <f>IF(Q130="","",Q130*Config!$B$6)</f>
        <v/>
      </c>
      <c r="W130" s="15" t="str">
        <f>IF(R130="","",R130*Config!$B$6)</f>
        <v/>
      </c>
      <c r="X130" s="15" t="str">
        <f>IF(S130="","",S130*Config!$B$6)</f>
        <v/>
      </c>
      <c r="Y130" s="15" t="str">
        <f>IF(T130="","",T130*Config!$B$6)</f>
        <v/>
      </c>
      <c r="Z130" s="15" t="str">
        <f>IF(U130="","",Config!$B$4 + SUM($U$2:U130))</f>
        <v/>
      </c>
      <c r="AA130" s="15" t="str">
        <f>IF(V130="","",Config!$B$4 + SUM($V$2:V130))</f>
        <v/>
      </c>
      <c r="AB130" s="15" t="str">
        <f>IF(W130="","",Config!$B$4 + SUM($W$2:W130))</f>
        <v/>
      </c>
      <c r="AC130" s="15" t="str">
        <f>IF(X130="","",Config!$B$4 + SUM($X$2:X130))</f>
        <v/>
      </c>
      <c r="AD130" s="15" t="str">
        <f>IF(Y130="","",Config!$B$4 + SUM($Y$2:Y130))</f>
        <v/>
      </c>
      <c r="AE130" s="15" t="str">
        <f>IF(P130="","",P130*J130/100*Config!$B$11)</f>
        <v/>
      </c>
      <c r="AF130" s="15" t="str">
        <f>IF(Q130="","",Q130*J130/100*Config!$B$11)</f>
        <v/>
      </c>
      <c r="AG130" s="15" t="str">
        <f>IF(R130="","",R130*J130/100*Config!$B$11)</f>
        <v/>
      </c>
      <c r="AH130" s="15" t="str">
        <f>IF(S130="","",S130*J130/100*Config!$B$11)</f>
        <v/>
      </c>
      <c r="AI130" s="15" t="str">
        <f>IF(T130="","",T130*J130/100*Config!$B$11)</f>
        <v/>
      </c>
      <c r="AJ130" s="15" t="str">
        <f>IF(AE130="","",Config!$B$9 + SUM($AE$2:AE130))</f>
        <v/>
      </c>
      <c r="AK130" s="15" t="str">
        <f>IF(AF130="","",Config!$B$9 + SUM($AF$2:AF130))</f>
        <v/>
      </c>
      <c r="AL130" s="15" t="str">
        <f>IF(AG130="","",Config!$B$9 + SUM($AG$2:AG130))</f>
        <v/>
      </c>
      <c r="AM130" s="15" t="str">
        <f>IF(AH130="","",Config!$B$9 + SUM($AH$2:AH130))</f>
        <v/>
      </c>
      <c r="AN130" s="15" t="str">
        <f>IF(AI130="","",Config!$B$9 + SUM($AI$2:AI130))</f>
        <v/>
      </c>
      <c r="AO130" s="16" t="str">
        <f t="shared" ref="AO130:AO193" si="101">IF(P130="","",IF(P130&gt;0,1,0))</f>
        <v/>
      </c>
      <c r="AP130" s="16" t="str">
        <f t="shared" ref="AP130:AP193" si="102">IF(Q130="","",IF(Q130&gt;0,1,0))</f>
        <v/>
      </c>
      <c r="AQ130" s="16" t="str">
        <f t="shared" ref="AQ130:AQ193" si="103">IF(R130="","",IF(R130&gt;0,1,0))</f>
        <v/>
      </c>
      <c r="AR130" s="16" t="str">
        <f t="shared" ref="AR130:AR193" si="104">IF(S130="","",IF(S130&gt;0,1,0))</f>
        <v/>
      </c>
      <c r="AS130" s="16" t="str">
        <f t="shared" ref="AS130:AS193" si="105">IF(T130="","",IF(T130&gt;0,1,0))</f>
        <v/>
      </c>
      <c r="AT130" s="17" t="str">
        <f t="shared" si="88"/>
        <v/>
      </c>
      <c r="AU130" s="17" t="str">
        <f t="shared" si="89"/>
        <v/>
      </c>
      <c r="AV130" s="17" t="str">
        <f t="shared" si="90"/>
        <v/>
      </c>
      <c r="AW130" s="17" t="str">
        <f t="shared" si="91"/>
        <v/>
      </c>
      <c r="AX130" s="17" t="str">
        <f t="shared" si="92"/>
        <v/>
      </c>
      <c r="AY130" s="17" t="str">
        <f t="shared" ref="AY130:AY193" si="106">IF(Z130="","",AT130-Z130)</f>
        <v/>
      </c>
      <c r="AZ130" s="17" t="str">
        <f t="shared" ref="AZ130:AZ193" si="107">IF(AA130="","",AU130-AA130)</f>
        <v/>
      </c>
      <c r="BA130" s="17" t="str">
        <f t="shared" ref="BA130:BA193" si="108">IF(AB130="","",AV130-AB130)</f>
        <v/>
      </c>
      <c r="BB130" s="17" t="str">
        <f t="shared" ref="BB130:BB193" si="109">IF(AC130="","",AW130-AC130)</f>
        <v/>
      </c>
      <c r="BC130" s="17" t="str">
        <f t="shared" ref="BC130:BC193" si="110">IF(AD130="","",AX130-AD130)</f>
        <v/>
      </c>
      <c r="BD130" s="17" t="str">
        <f>IF(OR(AE130="",B130=""),"",SUMIFS($AE$2:AE130,$B$2:B130,B130))</f>
        <v/>
      </c>
      <c r="BE130" s="17" t="str">
        <f>IF(OR(AF130="",B130=""),"",SUMIFS($AF$2:AF130,$B$2:B130,B130))</f>
        <v/>
      </c>
      <c r="BF130" s="17" t="str">
        <f>IF(OR(AG130="",B130=""),"",SUMIFS($AG$2:AG130,$B$2:B130,B130))</f>
        <v/>
      </c>
      <c r="BG130" s="17" t="str">
        <f>IF(OR(AH130="",B130=""),"",SUMIFS($AH$2:AH130,$B$2:B130,B130))</f>
        <v/>
      </c>
      <c r="BH130" s="17" t="str">
        <f>IF(OR(AI130="",B130=""),"",SUMIFS($AI$2:AI130,$B$2:B130,B130))</f>
        <v/>
      </c>
      <c r="BI130" s="17" t="str">
        <f t="shared" si="93"/>
        <v/>
      </c>
      <c r="BJ130" s="17" t="str">
        <f t="shared" si="94"/>
        <v/>
      </c>
      <c r="BK130" s="17" t="str">
        <f t="shared" si="95"/>
        <v/>
      </c>
      <c r="BL130" s="17" t="str">
        <f t="shared" si="96"/>
        <v/>
      </c>
      <c r="BM130" s="17" t="str">
        <f t="shared" si="97"/>
        <v/>
      </c>
      <c r="BN130" s="17" t="str">
        <f t="shared" ref="BN130:BN193" si="111">IF(AJ130="","",BI130-AJ130)</f>
        <v/>
      </c>
      <c r="BO130" s="17" t="str">
        <f t="shared" ref="BO130:BO193" si="112">IF(AK130="","",BJ130-AK130)</f>
        <v/>
      </c>
      <c r="BP130" s="17" t="str">
        <f t="shared" ref="BP130:BP193" si="113">IF(AL130="","",BK130-AL130)</f>
        <v/>
      </c>
      <c r="BQ130" s="17" t="str">
        <f t="shared" ref="BQ130:BQ193" si="114">IF(AM130="","",BL130-AM130)</f>
        <v/>
      </c>
      <c r="BR130" s="17" t="str">
        <f t="shared" ref="BR130:BR193" si="115">IF(AN130="","",BM130-AN130)</f>
        <v/>
      </c>
    </row>
    <row r="131" spans="1:70" x14ac:dyDescent="0.25">
      <c r="A131">
        <f t="shared" si="99"/>
        <v>130</v>
      </c>
      <c r="B131" s="9"/>
      <c r="C131" s="12"/>
      <c r="D131" s="11" t="str">
        <f t="shared" si="98"/>
        <v/>
      </c>
      <c r="E131" s="11" t="str">
        <f t="shared" si="100"/>
        <v/>
      </c>
      <c r="F131" s="12"/>
      <c r="G131" s="12"/>
      <c r="H131" s="12"/>
      <c r="I131" s="12"/>
      <c r="J131" s="13"/>
      <c r="K131" s="13"/>
      <c r="L131" s="13"/>
      <c r="M131" s="13"/>
      <c r="N131" s="12"/>
      <c r="O131" s="12"/>
      <c r="P131" s="14" t="str">
        <f t="shared" ref="P131:P194" si="116">IF(N131="","",IF(N131="SL",-1,K131/J131))</f>
        <v/>
      </c>
      <c r="Q131" s="14" t="str">
        <f t="shared" ref="Q131:Q194" si="117">IF(N131="","",IF(OR(N131="SL",N131="TP0"),-1,L131/J131))</f>
        <v/>
      </c>
      <c r="R131" s="14" t="str">
        <f t="shared" ref="R131:R194" si="118">IF(N131="","",IF(N131="TP2",M131/J131,-1))</f>
        <v/>
      </c>
      <c r="S131" s="14" t="str">
        <f t="shared" ref="S131:S194" si="119">IF(N131="","",IF(N131="SL",-1,IF(N131="TP0",0.5*K131/J131,0.5*(K131+L131)/J131)))</f>
        <v/>
      </c>
      <c r="T131" s="14" t="str">
        <f t="shared" ref="T131:T194" si="120">IF(N131="","",IF(N131="SL",-1,IF(N131="TP0",0.5*K131/J131-0.5,0.5*(K131+L131)/J131)))</f>
        <v/>
      </c>
      <c r="U131" s="15" t="str">
        <f>IF(P131="","",P131*Config!$B$6)</f>
        <v/>
      </c>
      <c r="V131" s="15" t="str">
        <f>IF(Q131="","",Q131*Config!$B$6)</f>
        <v/>
      </c>
      <c r="W131" s="15" t="str">
        <f>IF(R131="","",R131*Config!$B$6)</f>
        <v/>
      </c>
      <c r="X131" s="15" t="str">
        <f>IF(S131="","",S131*Config!$B$6)</f>
        <v/>
      </c>
      <c r="Y131" s="15" t="str">
        <f>IF(T131="","",T131*Config!$B$6)</f>
        <v/>
      </c>
      <c r="Z131" s="15" t="str">
        <f>IF(U131="","",Config!$B$4 + SUM($U$2:U131))</f>
        <v/>
      </c>
      <c r="AA131" s="15" t="str">
        <f>IF(V131="","",Config!$B$4 + SUM($V$2:V131))</f>
        <v/>
      </c>
      <c r="AB131" s="15" t="str">
        <f>IF(W131="","",Config!$B$4 + SUM($W$2:W131))</f>
        <v/>
      </c>
      <c r="AC131" s="15" t="str">
        <f>IF(X131="","",Config!$B$4 + SUM($X$2:X131))</f>
        <v/>
      </c>
      <c r="AD131" s="15" t="str">
        <f>IF(Y131="","",Config!$B$4 + SUM($Y$2:Y131))</f>
        <v/>
      </c>
      <c r="AE131" s="15" t="str">
        <f>IF(P131="","",P131*J131/100*Config!$B$11)</f>
        <v/>
      </c>
      <c r="AF131" s="15" t="str">
        <f>IF(Q131="","",Q131*J131/100*Config!$B$11)</f>
        <v/>
      </c>
      <c r="AG131" s="15" t="str">
        <f>IF(R131="","",R131*J131/100*Config!$B$11)</f>
        <v/>
      </c>
      <c r="AH131" s="15" t="str">
        <f>IF(S131="","",S131*J131/100*Config!$B$11)</f>
        <v/>
      </c>
      <c r="AI131" s="15" t="str">
        <f>IF(T131="","",T131*J131/100*Config!$B$11)</f>
        <v/>
      </c>
      <c r="AJ131" s="15" t="str">
        <f>IF(AE131="","",Config!$B$9 + SUM($AE$2:AE131))</f>
        <v/>
      </c>
      <c r="AK131" s="15" t="str">
        <f>IF(AF131="","",Config!$B$9 + SUM($AF$2:AF131))</f>
        <v/>
      </c>
      <c r="AL131" s="15" t="str">
        <f>IF(AG131="","",Config!$B$9 + SUM($AG$2:AG131))</f>
        <v/>
      </c>
      <c r="AM131" s="15" t="str">
        <f>IF(AH131="","",Config!$B$9 + SUM($AH$2:AH131))</f>
        <v/>
      </c>
      <c r="AN131" s="15" t="str">
        <f>IF(AI131="","",Config!$B$9 + SUM($AI$2:AI131))</f>
        <v/>
      </c>
      <c r="AO131" s="16" t="str">
        <f t="shared" si="101"/>
        <v/>
      </c>
      <c r="AP131" s="16" t="str">
        <f t="shared" si="102"/>
        <v/>
      </c>
      <c r="AQ131" s="16" t="str">
        <f t="shared" si="103"/>
        <v/>
      </c>
      <c r="AR131" s="16" t="str">
        <f t="shared" si="104"/>
        <v/>
      </c>
      <c r="AS131" s="16" t="str">
        <f t="shared" si="105"/>
        <v/>
      </c>
      <c r="AT131" s="17" t="str">
        <f t="shared" si="88"/>
        <v/>
      </c>
      <c r="AU131" s="17" t="str">
        <f t="shared" si="89"/>
        <v/>
      </c>
      <c r="AV131" s="17" t="str">
        <f t="shared" si="90"/>
        <v/>
      </c>
      <c r="AW131" s="17" t="str">
        <f t="shared" si="91"/>
        <v/>
      </c>
      <c r="AX131" s="17" t="str">
        <f t="shared" si="92"/>
        <v/>
      </c>
      <c r="AY131" s="17" t="str">
        <f t="shared" si="106"/>
        <v/>
      </c>
      <c r="AZ131" s="17" t="str">
        <f t="shared" si="107"/>
        <v/>
      </c>
      <c r="BA131" s="17" t="str">
        <f t="shared" si="108"/>
        <v/>
      </c>
      <c r="BB131" s="17" t="str">
        <f t="shared" si="109"/>
        <v/>
      </c>
      <c r="BC131" s="17" t="str">
        <f t="shared" si="110"/>
        <v/>
      </c>
      <c r="BD131" s="17" t="str">
        <f>IF(OR(AE131="",B131=""),"",SUMIFS($AE$2:AE131,$B$2:B131,B131))</f>
        <v/>
      </c>
      <c r="BE131" s="17" t="str">
        <f>IF(OR(AF131="",B131=""),"",SUMIFS($AF$2:AF131,$B$2:B131,B131))</f>
        <v/>
      </c>
      <c r="BF131" s="17" t="str">
        <f>IF(OR(AG131="",B131=""),"",SUMIFS($AG$2:AG131,$B$2:B131,B131))</f>
        <v/>
      </c>
      <c r="BG131" s="17" t="str">
        <f>IF(OR(AH131="",B131=""),"",SUMIFS($AH$2:AH131,$B$2:B131,B131))</f>
        <v/>
      </c>
      <c r="BH131" s="17" t="str">
        <f>IF(OR(AI131="",B131=""),"",SUMIFS($AI$2:AI131,$B$2:B131,B131))</f>
        <v/>
      </c>
      <c r="BI131" s="17" t="str">
        <f t="shared" si="93"/>
        <v/>
      </c>
      <c r="BJ131" s="17" t="str">
        <f t="shared" si="94"/>
        <v/>
      </c>
      <c r="BK131" s="17" t="str">
        <f t="shared" si="95"/>
        <v/>
      </c>
      <c r="BL131" s="17" t="str">
        <f t="shared" si="96"/>
        <v/>
      </c>
      <c r="BM131" s="17" t="str">
        <f t="shared" si="97"/>
        <v/>
      </c>
      <c r="BN131" s="17" t="str">
        <f t="shared" si="111"/>
        <v/>
      </c>
      <c r="BO131" s="17" t="str">
        <f t="shared" si="112"/>
        <v/>
      </c>
      <c r="BP131" s="17" t="str">
        <f t="shared" si="113"/>
        <v/>
      </c>
      <c r="BQ131" s="17" t="str">
        <f t="shared" si="114"/>
        <v/>
      </c>
      <c r="BR131" s="17" t="str">
        <f t="shared" si="115"/>
        <v/>
      </c>
    </row>
    <row r="132" spans="1:70" x14ac:dyDescent="0.25">
      <c r="A132">
        <f t="shared" si="99"/>
        <v>131</v>
      </c>
      <c r="B132" s="9"/>
      <c r="C132" s="12"/>
      <c r="D132" s="11" t="str">
        <f t="shared" si="98"/>
        <v/>
      </c>
      <c r="E132" s="11" t="str">
        <f t="shared" si="100"/>
        <v/>
      </c>
      <c r="F132" s="12"/>
      <c r="G132" s="12"/>
      <c r="H132" s="12"/>
      <c r="I132" s="12"/>
      <c r="J132" s="13"/>
      <c r="K132" s="13"/>
      <c r="L132" s="13"/>
      <c r="M132" s="13"/>
      <c r="N132" s="12"/>
      <c r="O132" s="12"/>
      <c r="P132" s="14" t="str">
        <f t="shared" si="116"/>
        <v/>
      </c>
      <c r="Q132" s="14" t="str">
        <f t="shared" si="117"/>
        <v/>
      </c>
      <c r="R132" s="14" t="str">
        <f t="shared" si="118"/>
        <v/>
      </c>
      <c r="S132" s="14" t="str">
        <f t="shared" si="119"/>
        <v/>
      </c>
      <c r="T132" s="14" t="str">
        <f t="shared" si="120"/>
        <v/>
      </c>
      <c r="U132" s="15" t="str">
        <f>IF(P132="","",P132*Config!$B$6)</f>
        <v/>
      </c>
      <c r="V132" s="15" t="str">
        <f>IF(Q132="","",Q132*Config!$B$6)</f>
        <v/>
      </c>
      <c r="W132" s="15" t="str">
        <f>IF(R132="","",R132*Config!$B$6)</f>
        <v/>
      </c>
      <c r="X132" s="15" t="str">
        <f>IF(S132="","",S132*Config!$B$6)</f>
        <v/>
      </c>
      <c r="Y132" s="15" t="str">
        <f>IF(T132="","",T132*Config!$B$6)</f>
        <v/>
      </c>
      <c r="Z132" s="15" t="str">
        <f>IF(U132="","",Config!$B$4 + SUM($U$2:U132))</f>
        <v/>
      </c>
      <c r="AA132" s="15" t="str">
        <f>IF(V132="","",Config!$B$4 + SUM($V$2:V132))</f>
        <v/>
      </c>
      <c r="AB132" s="15" t="str">
        <f>IF(W132="","",Config!$B$4 + SUM($W$2:W132))</f>
        <v/>
      </c>
      <c r="AC132" s="15" t="str">
        <f>IF(X132="","",Config!$B$4 + SUM($X$2:X132))</f>
        <v/>
      </c>
      <c r="AD132" s="15" t="str">
        <f>IF(Y132="","",Config!$B$4 + SUM($Y$2:Y132))</f>
        <v/>
      </c>
      <c r="AE132" s="15" t="str">
        <f>IF(P132="","",P132*J132/100*Config!$B$11)</f>
        <v/>
      </c>
      <c r="AF132" s="15" t="str">
        <f>IF(Q132="","",Q132*J132/100*Config!$B$11)</f>
        <v/>
      </c>
      <c r="AG132" s="15" t="str">
        <f>IF(R132="","",R132*J132/100*Config!$B$11)</f>
        <v/>
      </c>
      <c r="AH132" s="15" t="str">
        <f>IF(S132="","",S132*J132/100*Config!$B$11)</f>
        <v/>
      </c>
      <c r="AI132" s="15" t="str">
        <f>IF(T132="","",T132*J132/100*Config!$B$11)</f>
        <v/>
      </c>
      <c r="AJ132" s="15" t="str">
        <f>IF(AE132="","",Config!$B$9 + SUM($AE$2:AE132))</f>
        <v/>
      </c>
      <c r="AK132" s="15" t="str">
        <f>IF(AF132="","",Config!$B$9 + SUM($AF$2:AF132))</f>
        <v/>
      </c>
      <c r="AL132" s="15" t="str">
        <f>IF(AG132="","",Config!$B$9 + SUM($AG$2:AG132))</f>
        <v/>
      </c>
      <c r="AM132" s="15" t="str">
        <f>IF(AH132="","",Config!$B$9 + SUM($AH$2:AH132))</f>
        <v/>
      </c>
      <c r="AN132" s="15" t="str">
        <f>IF(AI132="","",Config!$B$9 + SUM($AI$2:AI132))</f>
        <v/>
      </c>
      <c r="AO132" s="16" t="str">
        <f t="shared" si="101"/>
        <v/>
      </c>
      <c r="AP132" s="16" t="str">
        <f t="shared" si="102"/>
        <v/>
      </c>
      <c r="AQ132" s="16" t="str">
        <f t="shared" si="103"/>
        <v/>
      </c>
      <c r="AR132" s="16" t="str">
        <f t="shared" si="104"/>
        <v/>
      </c>
      <c r="AS132" s="16" t="str">
        <f t="shared" si="105"/>
        <v/>
      </c>
      <c r="AT132" s="17" t="str">
        <f t="shared" si="88"/>
        <v/>
      </c>
      <c r="AU132" s="17" t="str">
        <f t="shared" si="89"/>
        <v/>
      </c>
      <c r="AV132" s="17" t="str">
        <f t="shared" si="90"/>
        <v/>
      </c>
      <c r="AW132" s="17" t="str">
        <f t="shared" si="91"/>
        <v/>
      </c>
      <c r="AX132" s="17" t="str">
        <f t="shared" si="92"/>
        <v/>
      </c>
      <c r="AY132" s="17" t="str">
        <f t="shared" si="106"/>
        <v/>
      </c>
      <c r="AZ132" s="17" t="str">
        <f t="shared" si="107"/>
        <v/>
      </c>
      <c r="BA132" s="17" t="str">
        <f t="shared" si="108"/>
        <v/>
      </c>
      <c r="BB132" s="17" t="str">
        <f t="shared" si="109"/>
        <v/>
      </c>
      <c r="BC132" s="17" t="str">
        <f t="shared" si="110"/>
        <v/>
      </c>
      <c r="BD132" s="17" t="str">
        <f>IF(OR(AE132="",B132=""),"",SUMIFS($AE$2:AE132,$B$2:B132,B132))</f>
        <v/>
      </c>
      <c r="BE132" s="17" t="str">
        <f>IF(OR(AF132="",B132=""),"",SUMIFS($AF$2:AF132,$B$2:B132,B132))</f>
        <v/>
      </c>
      <c r="BF132" s="17" t="str">
        <f>IF(OR(AG132="",B132=""),"",SUMIFS($AG$2:AG132,$B$2:B132,B132))</f>
        <v/>
      </c>
      <c r="BG132" s="17" t="str">
        <f>IF(OR(AH132="",B132=""),"",SUMIFS($AH$2:AH132,$B$2:B132,B132))</f>
        <v/>
      </c>
      <c r="BH132" s="17" t="str">
        <f>IF(OR(AI132="",B132=""),"",SUMIFS($AI$2:AI132,$B$2:B132,B132))</f>
        <v/>
      </c>
      <c r="BI132" s="17" t="str">
        <f t="shared" si="93"/>
        <v/>
      </c>
      <c r="BJ132" s="17" t="str">
        <f t="shared" si="94"/>
        <v/>
      </c>
      <c r="BK132" s="17" t="str">
        <f t="shared" si="95"/>
        <v/>
      </c>
      <c r="BL132" s="17" t="str">
        <f t="shared" si="96"/>
        <v/>
      </c>
      <c r="BM132" s="17" t="str">
        <f t="shared" si="97"/>
        <v/>
      </c>
      <c r="BN132" s="17" t="str">
        <f t="shared" si="111"/>
        <v/>
      </c>
      <c r="BO132" s="17" t="str">
        <f t="shared" si="112"/>
        <v/>
      </c>
      <c r="BP132" s="17" t="str">
        <f t="shared" si="113"/>
        <v/>
      </c>
      <c r="BQ132" s="17" t="str">
        <f t="shared" si="114"/>
        <v/>
      </c>
      <c r="BR132" s="17" t="str">
        <f t="shared" si="115"/>
        <v/>
      </c>
    </row>
    <row r="133" spans="1:70" x14ac:dyDescent="0.25">
      <c r="A133">
        <f t="shared" si="99"/>
        <v>132</v>
      </c>
      <c r="B133" s="9"/>
      <c r="C133" s="12"/>
      <c r="D133" s="11" t="str">
        <f t="shared" si="98"/>
        <v/>
      </c>
      <c r="E133" s="11" t="str">
        <f t="shared" si="100"/>
        <v/>
      </c>
      <c r="F133" s="12"/>
      <c r="G133" s="12"/>
      <c r="H133" s="12"/>
      <c r="I133" s="12"/>
      <c r="J133" s="13"/>
      <c r="K133" s="13"/>
      <c r="L133" s="13"/>
      <c r="M133" s="13"/>
      <c r="N133" s="12"/>
      <c r="O133" s="12"/>
      <c r="P133" s="14" t="str">
        <f t="shared" si="116"/>
        <v/>
      </c>
      <c r="Q133" s="14" t="str">
        <f t="shared" si="117"/>
        <v/>
      </c>
      <c r="R133" s="14" t="str">
        <f t="shared" si="118"/>
        <v/>
      </c>
      <c r="S133" s="14" t="str">
        <f t="shared" si="119"/>
        <v/>
      </c>
      <c r="T133" s="14" t="str">
        <f t="shared" si="120"/>
        <v/>
      </c>
      <c r="U133" s="15" t="str">
        <f>IF(P133="","",P133*Config!$B$6)</f>
        <v/>
      </c>
      <c r="V133" s="15" t="str">
        <f>IF(Q133="","",Q133*Config!$B$6)</f>
        <v/>
      </c>
      <c r="W133" s="15" t="str">
        <f>IF(R133="","",R133*Config!$B$6)</f>
        <v/>
      </c>
      <c r="X133" s="15" t="str">
        <f>IF(S133="","",S133*Config!$B$6)</f>
        <v/>
      </c>
      <c r="Y133" s="15" t="str">
        <f>IF(T133="","",T133*Config!$B$6)</f>
        <v/>
      </c>
      <c r="Z133" s="15" t="str">
        <f>IF(U133="","",Config!$B$4 + SUM($U$2:U133))</f>
        <v/>
      </c>
      <c r="AA133" s="15" t="str">
        <f>IF(V133="","",Config!$B$4 + SUM($V$2:V133))</f>
        <v/>
      </c>
      <c r="AB133" s="15" t="str">
        <f>IF(W133="","",Config!$B$4 + SUM($W$2:W133))</f>
        <v/>
      </c>
      <c r="AC133" s="15" t="str">
        <f>IF(X133="","",Config!$B$4 + SUM($X$2:X133))</f>
        <v/>
      </c>
      <c r="AD133" s="15" t="str">
        <f>IF(Y133="","",Config!$B$4 + SUM($Y$2:Y133))</f>
        <v/>
      </c>
      <c r="AE133" s="15" t="str">
        <f>IF(P133="","",P133*J133/100*Config!$B$11)</f>
        <v/>
      </c>
      <c r="AF133" s="15" t="str">
        <f>IF(Q133="","",Q133*J133/100*Config!$B$11)</f>
        <v/>
      </c>
      <c r="AG133" s="15" t="str">
        <f>IF(R133="","",R133*J133/100*Config!$B$11)</f>
        <v/>
      </c>
      <c r="AH133" s="15" t="str">
        <f>IF(S133="","",S133*J133/100*Config!$B$11)</f>
        <v/>
      </c>
      <c r="AI133" s="15" t="str">
        <f>IF(T133="","",T133*J133/100*Config!$B$11)</f>
        <v/>
      </c>
      <c r="AJ133" s="15" t="str">
        <f>IF(AE133="","",Config!$B$9 + SUM($AE$2:AE133))</f>
        <v/>
      </c>
      <c r="AK133" s="15" t="str">
        <f>IF(AF133="","",Config!$B$9 + SUM($AF$2:AF133))</f>
        <v/>
      </c>
      <c r="AL133" s="15" t="str">
        <f>IF(AG133="","",Config!$B$9 + SUM($AG$2:AG133))</f>
        <v/>
      </c>
      <c r="AM133" s="15" t="str">
        <f>IF(AH133="","",Config!$B$9 + SUM($AH$2:AH133))</f>
        <v/>
      </c>
      <c r="AN133" s="15" t="str">
        <f>IF(AI133="","",Config!$B$9 + SUM($AI$2:AI133))</f>
        <v/>
      </c>
      <c r="AO133" s="16" t="str">
        <f t="shared" si="101"/>
        <v/>
      </c>
      <c r="AP133" s="16" t="str">
        <f t="shared" si="102"/>
        <v/>
      </c>
      <c r="AQ133" s="16" t="str">
        <f t="shared" si="103"/>
        <v/>
      </c>
      <c r="AR133" s="16" t="str">
        <f t="shared" si="104"/>
        <v/>
      </c>
      <c r="AS133" s="16" t="str">
        <f t="shared" si="105"/>
        <v/>
      </c>
      <c r="AT133" s="17" t="str">
        <f t="shared" ref="AT133:AT196" si="121">IF(Z133="","",IF(AT132="",Z133,MAX(AT132,Z133)))</f>
        <v/>
      </c>
      <c r="AU133" s="17" t="str">
        <f t="shared" ref="AU133:AU196" si="122">IF(AA133="","",IF(AU132="",AA133,MAX(AU132,AA133)))</f>
        <v/>
      </c>
      <c r="AV133" s="17" t="str">
        <f t="shared" ref="AV133:AV196" si="123">IF(AB133="","",IF(AV132="",AB133,MAX(AV132,AB133)))</f>
        <v/>
      </c>
      <c r="AW133" s="17" t="str">
        <f t="shared" ref="AW133:AW196" si="124">IF(AC133="","",IF(AW132="",AC133,MAX(AW132,AC133)))</f>
        <v/>
      </c>
      <c r="AX133" s="17" t="str">
        <f t="shared" ref="AX133:AX196" si="125">IF(AD133="","",IF(AX132="",AD133,MAX(AX132,AD133)))</f>
        <v/>
      </c>
      <c r="AY133" s="17" t="str">
        <f t="shared" si="106"/>
        <v/>
      </c>
      <c r="AZ133" s="17" t="str">
        <f t="shared" si="107"/>
        <v/>
      </c>
      <c r="BA133" s="17" t="str">
        <f t="shared" si="108"/>
        <v/>
      </c>
      <c r="BB133" s="17" t="str">
        <f t="shared" si="109"/>
        <v/>
      </c>
      <c r="BC133" s="17" t="str">
        <f t="shared" si="110"/>
        <v/>
      </c>
      <c r="BD133" s="17" t="str">
        <f>IF(OR(AE133="",B133=""),"",SUMIFS($AE$2:AE133,$B$2:B133,B133))</f>
        <v/>
      </c>
      <c r="BE133" s="17" t="str">
        <f>IF(OR(AF133="",B133=""),"",SUMIFS($AF$2:AF133,$B$2:B133,B133))</f>
        <v/>
      </c>
      <c r="BF133" s="17" t="str">
        <f>IF(OR(AG133="",B133=""),"",SUMIFS($AG$2:AG133,$B$2:B133,B133))</f>
        <v/>
      </c>
      <c r="BG133" s="17" t="str">
        <f>IF(OR(AH133="",B133=""),"",SUMIFS($AH$2:AH133,$B$2:B133,B133))</f>
        <v/>
      </c>
      <c r="BH133" s="17" t="str">
        <f>IF(OR(AI133="",B133=""),"",SUMIFS($AI$2:AI133,$B$2:B133,B133))</f>
        <v/>
      </c>
      <c r="BI133" s="17" t="str">
        <f t="shared" ref="BI133:BI196" si="126">IF(AJ133="","",IF(BI132="",AJ133,MAX(BI132,AJ133)))</f>
        <v/>
      </c>
      <c r="BJ133" s="17" t="str">
        <f t="shared" ref="BJ133:BJ196" si="127">IF(AK133="","",IF(BJ132="",AK133,MAX(BJ132,AK133)))</f>
        <v/>
      </c>
      <c r="BK133" s="17" t="str">
        <f t="shared" ref="BK133:BK196" si="128">IF(AL133="","",IF(BK132="",AL133,MAX(BK132,AL133)))</f>
        <v/>
      </c>
      <c r="BL133" s="17" t="str">
        <f t="shared" ref="BL133:BL196" si="129">IF(AM133="","",IF(BL132="",AM133,MAX(BL132,AM133)))</f>
        <v/>
      </c>
      <c r="BM133" s="17" t="str">
        <f t="shared" ref="BM133:BM196" si="130">IF(AN133="","",IF(BM132="",AN133,MAX(BM132,AN133)))</f>
        <v/>
      </c>
      <c r="BN133" s="17" t="str">
        <f t="shared" si="111"/>
        <v/>
      </c>
      <c r="BO133" s="17" t="str">
        <f t="shared" si="112"/>
        <v/>
      </c>
      <c r="BP133" s="17" t="str">
        <f t="shared" si="113"/>
        <v/>
      </c>
      <c r="BQ133" s="17" t="str">
        <f t="shared" si="114"/>
        <v/>
      </c>
      <c r="BR133" s="17" t="str">
        <f t="shared" si="115"/>
        <v/>
      </c>
    </row>
    <row r="134" spans="1:70" x14ac:dyDescent="0.25">
      <c r="A134">
        <f t="shared" si="99"/>
        <v>133</v>
      </c>
      <c r="B134" s="9"/>
      <c r="C134" s="12"/>
      <c r="D134" s="11" t="str">
        <f t="shared" si="98"/>
        <v/>
      </c>
      <c r="E134" s="11" t="str">
        <f t="shared" si="100"/>
        <v/>
      </c>
      <c r="F134" s="12"/>
      <c r="G134" s="12"/>
      <c r="H134" s="12"/>
      <c r="I134" s="12"/>
      <c r="J134" s="13"/>
      <c r="K134" s="13"/>
      <c r="L134" s="13"/>
      <c r="M134" s="13"/>
      <c r="N134" s="12"/>
      <c r="O134" s="12"/>
      <c r="P134" s="14" t="str">
        <f t="shared" si="116"/>
        <v/>
      </c>
      <c r="Q134" s="14" t="str">
        <f t="shared" si="117"/>
        <v/>
      </c>
      <c r="R134" s="14" t="str">
        <f t="shared" si="118"/>
        <v/>
      </c>
      <c r="S134" s="14" t="str">
        <f t="shared" si="119"/>
        <v/>
      </c>
      <c r="T134" s="14" t="str">
        <f t="shared" si="120"/>
        <v/>
      </c>
      <c r="U134" s="15" t="str">
        <f>IF(P134="","",P134*Config!$B$6)</f>
        <v/>
      </c>
      <c r="V134" s="15" t="str">
        <f>IF(Q134="","",Q134*Config!$B$6)</f>
        <v/>
      </c>
      <c r="W134" s="15" t="str">
        <f>IF(R134="","",R134*Config!$B$6)</f>
        <v/>
      </c>
      <c r="X134" s="15" t="str">
        <f>IF(S134="","",S134*Config!$B$6)</f>
        <v/>
      </c>
      <c r="Y134" s="15" t="str">
        <f>IF(T134="","",T134*Config!$B$6)</f>
        <v/>
      </c>
      <c r="Z134" s="15" t="str">
        <f>IF(U134="","",Config!$B$4 + SUM($U$2:U134))</f>
        <v/>
      </c>
      <c r="AA134" s="15" t="str">
        <f>IF(V134="","",Config!$B$4 + SUM($V$2:V134))</f>
        <v/>
      </c>
      <c r="AB134" s="15" t="str">
        <f>IF(W134="","",Config!$B$4 + SUM($W$2:W134))</f>
        <v/>
      </c>
      <c r="AC134" s="15" t="str">
        <f>IF(X134="","",Config!$B$4 + SUM($X$2:X134))</f>
        <v/>
      </c>
      <c r="AD134" s="15" t="str">
        <f>IF(Y134="","",Config!$B$4 + SUM($Y$2:Y134))</f>
        <v/>
      </c>
      <c r="AE134" s="15" t="str">
        <f>IF(P134="","",P134*J134/100*Config!$B$11)</f>
        <v/>
      </c>
      <c r="AF134" s="15" t="str">
        <f>IF(Q134="","",Q134*J134/100*Config!$B$11)</f>
        <v/>
      </c>
      <c r="AG134" s="15" t="str">
        <f>IF(R134="","",R134*J134/100*Config!$B$11)</f>
        <v/>
      </c>
      <c r="AH134" s="15" t="str">
        <f>IF(S134="","",S134*J134/100*Config!$B$11)</f>
        <v/>
      </c>
      <c r="AI134" s="15" t="str">
        <f>IF(T134="","",T134*J134/100*Config!$B$11)</f>
        <v/>
      </c>
      <c r="AJ134" s="15" t="str">
        <f>IF(AE134="","",Config!$B$9 + SUM($AE$2:AE134))</f>
        <v/>
      </c>
      <c r="AK134" s="15" t="str">
        <f>IF(AF134="","",Config!$B$9 + SUM($AF$2:AF134))</f>
        <v/>
      </c>
      <c r="AL134" s="15" t="str">
        <f>IF(AG134="","",Config!$B$9 + SUM($AG$2:AG134))</f>
        <v/>
      </c>
      <c r="AM134" s="15" t="str">
        <f>IF(AH134="","",Config!$B$9 + SUM($AH$2:AH134))</f>
        <v/>
      </c>
      <c r="AN134" s="15" t="str">
        <f>IF(AI134="","",Config!$B$9 + SUM($AI$2:AI134))</f>
        <v/>
      </c>
      <c r="AO134" s="16" t="str">
        <f t="shared" si="101"/>
        <v/>
      </c>
      <c r="AP134" s="16" t="str">
        <f t="shared" si="102"/>
        <v/>
      </c>
      <c r="AQ134" s="16" t="str">
        <f t="shared" si="103"/>
        <v/>
      </c>
      <c r="AR134" s="16" t="str">
        <f t="shared" si="104"/>
        <v/>
      </c>
      <c r="AS134" s="16" t="str">
        <f t="shared" si="105"/>
        <v/>
      </c>
      <c r="AT134" s="17" t="str">
        <f t="shared" si="121"/>
        <v/>
      </c>
      <c r="AU134" s="17" t="str">
        <f t="shared" si="122"/>
        <v/>
      </c>
      <c r="AV134" s="17" t="str">
        <f t="shared" si="123"/>
        <v/>
      </c>
      <c r="AW134" s="17" t="str">
        <f t="shared" si="124"/>
        <v/>
      </c>
      <c r="AX134" s="17" t="str">
        <f t="shared" si="125"/>
        <v/>
      </c>
      <c r="AY134" s="17" t="str">
        <f t="shared" si="106"/>
        <v/>
      </c>
      <c r="AZ134" s="17" t="str">
        <f t="shared" si="107"/>
        <v/>
      </c>
      <c r="BA134" s="17" t="str">
        <f t="shared" si="108"/>
        <v/>
      </c>
      <c r="BB134" s="17" t="str">
        <f t="shared" si="109"/>
        <v/>
      </c>
      <c r="BC134" s="17" t="str">
        <f t="shared" si="110"/>
        <v/>
      </c>
      <c r="BD134" s="17" t="str">
        <f>IF(OR(AE134="",B134=""),"",SUMIFS($AE$2:AE134,$B$2:B134,B134))</f>
        <v/>
      </c>
      <c r="BE134" s="17" t="str">
        <f>IF(OR(AF134="",B134=""),"",SUMIFS($AF$2:AF134,$B$2:B134,B134))</f>
        <v/>
      </c>
      <c r="BF134" s="17" t="str">
        <f>IF(OR(AG134="",B134=""),"",SUMIFS($AG$2:AG134,$B$2:B134,B134))</f>
        <v/>
      </c>
      <c r="BG134" s="17" t="str">
        <f>IF(OR(AH134="",B134=""),"",SUMIFS($AH$2:AH134,$B$2:B134,B134))</f>
        <v/>
      </c>
      <c r="BH134" s="17" t="str">
        <f>IF(OR(AI134="",B134=""),"",SUMIFS($AI$2:AI134,$B$2:B134,B134))</f>
        <v/>
      </c>
      <c r="BI134" s="17" t="str">
        <f t="shared" si="126"/>
        <v/>
      </c>
      <c r="BJ134" s="17" t="str">
        <f t="shared" si="127"/>
        <v/>
      </c>
      <c r="BK134" s="17" t="str">
        <f t="shared" si="128"/>
        <v/>
      </c>
      <c r="BL134" s="17" t="str">
        <f t="shared" si="129"/>
        <v/>
      </c>
      <c r="BM134" s="17" t="str">
        <f t="shared" si="130"/>
        <v/>
      </c>
      <c r="BN134" s="17" t="str">
        <f t="shared" si="111"/>
        <v/>
      </c>
      <c r="BO134" s="17" t="str">
        <f t="shared" si="112"/>
        <v/>
      </c>
      <c r="BP134" s="17" t="str">
        <f t="shared" si="113"/>
        <v/>
      </c>
      <c r="BQ134" s="17" t="str">
        <f t="shared" si="114"/>
        <v/>
      </c>
      <c r="BR134" s="17" t="str">
        <f t="shared" si="115"/>
        <v/>
      </c>
    </row>
    <row r="135" spans="1:70" x14ac:dyDescent="0.25">
      <c r="A135">
        <f t="shared" si="99"/>
        <v>134</v>
      </c>
      <c r="B135" s="9"/>
      <c r="C135" s="12"/>
      <c r="D135" s="11" t="str">
        <f t="shared" si="98"/>
        <v/>
      </c>
      <c r="E135" s="11" t="str">
        <f t="shared" si="100"/>
        <v/>
      </c>
      <c r="F135" s="12"/>
      <c r="G135" s="12"/>
      <c r="H135" s="12"/>
      <c r="I135" s="12"/>
      <c r="J135" s="13"/>
      <c r="K135" s="13"/>
      <c r="L135" s="13"/>
      <c r="M135" s="13"/>
      <c r="N135" s="12"/>
      <c r="O135" s="12"/>
      <c r="P135" s="14" t="str">
        <f t="shared" si="116"/>
        <v/>
      </c>
      <c r="Q135" s="14" t="str">
        <f t="shared" si="117"/>
        <v/>
      </c>
      <c r="R135" s="14" t="str">
        <f t="shared" si="118"/>
        <v/>
      </c>
      <c r="S135" s="14" t="str">
        <f t="shared" si="119"/>
        <v/>
      </c>
      <c r="T135" s="14" t="str">
        <f t="shared" si="120"/>
        <v/>
      </c>
      <c r="U135" s="15" t="str">
        <f>IF(P135="","",P135*Config!$B$6)</f>
        <v/>
      </c>
      <c r="V135" s="15" t="str">
        <f>IF(Q135="","",Q135*Config!$B$6)</f>
        <v/>
      </c>
      <c r="W135" s="15" t="str">
        <f>IF(R135="","",R135*Config!$B$6)</f>
        <v/>
      </c>
      <c r="X135" s="15" t="str">
        <f>IF(S135="","",S135*Config!$B$6)</f>
        <v/>
      </c>
      <c r="Y135" s="15" t="str">
        <f>IF(T135="","",T135*Config!$B$6)</f>
        <v/>
      </c>
      <c r="Z135" s="15" t="str">
        <f>IF(U135="","",Config!$B$4 + SUM($U$2:U135))</f>
        <v/>
      </c>
      <c r="AA135" s="15" t="str">
        <f>IF(V135="","",Config!$B$4 + SUM($V$2:V135))</f>
        <v/>
      </c>
      <c r="AB135" s="15" t="str">
        <f>IF(W135="","",Config!$B$4 + SUM($W$2:W135))</f>
        <v/>
      </c>
      <c r="AC135" s="15" t="str">
        <f>IF(X135="","",Config!$B$4 + SUM($X$2:X135))</f>
        <v/>
      </c>
      <c r="AD135" s="15" t="str">
        <f>IF(Y135="","",Config!$B$4 + SUM($Y$2:Y135))</f>
        <v/>
      </c>
      <c r="AE135" s="15" t="str">
        <f>IF(P135="","",P135*J135/100*Config!$B$11)</f>
        <v/>
      </c>
      <c r="AF135" s="15" t="str">
        <f>IF(Q135="","",Q135*J135/100*Config!$B$11)</f>
        <v/>
      </c>
      <c r="AG135" s="15" t="str">
        <f>IF(R135="","",R135*J135/100*Config!$B$11)</f>
        <v/>
      </c>
      <c r="AH135" s="15" t="str">
        <f>IF(S135="","",S135*J135/100*Config!$B$11)</f>
        <v/>
      </c>
      <c r="AI135" s="15" t="str">
        <f>IF(T135="","",T135*J135/100*Config!$B$11)</f>
        <v/>
      </c>
      <c r="AJ135" s="15" t="str">
        <f>IF(AE135="","",Config!$B$9 + SUM($AE$2:AE135))</f>
        <v/>
      </c>
      <c r="AK135" s="15" t="str">
        <f>IF(AF135="","",Config!$B$9 + SUM($AF$2:AF135))</f>
        <v/>
      </c>
      <c r="AL135" s="15" t="str">
        <f>IF(AG135="","",Config!$B$9 + SUM($AG$2:AG135))</f>
        <v/>
      </c>
      <c r="AM135" s="15" t="str">
        <f>IF(AH135="","",Config!$B$9 + SUM($AH$2:AH135))</f>
        <v/>
      </c>
      <c r="AN135" s="15" t="str">
        <f>IF(AI135="","",Config!$B$9 + SUM($AI$2:AI135))</f>
        <v/>
      </c>
      <c r="AO135" s="16" t="str">
        <f t="shared" si="101"/>
        <v/>
      </c>
      <c r="AP135" s="16" t="str">
        <f t="shared" si="102"/>
        <v/>
      </c>
      <c r="AQ135" s="16" t="str">
        <f t="shared" si="103"/>
        <v/>
      </c>
      <c r="AR135" s="16" t="str">
        <f t="shared" si="104"/>
        <v/>
      </c>
      <c r="AS135" s="16" t="str">
        <f t="shared" si="105"/>
        <v/>
      </c>
      <c r="AT135" s="17" t="str">
        <f t="shared" si="121"/>
        <v/>
      </c>
      <c r="AU135" s="17" t="str">
        <f t="shared" si="122"/>
        <v/>
      </c>
      <c r="AV135" s="17" t="str">
        <f t="shared" si="123"/>
        <v/>
      </c>
      <c r="AW135" s="17" t="str">
        <f t="shared" si="124"/>
        <v/>
      </c>
      <c r="AX135" s="17" t="str">
        <f t="shared" si="125"/>
        <v/>
      </c>
      <c r="AY135" s="17" t="str">
        <f t="shared" si="106"/>
        <v/>
      </c>
      <c r="AZ135" s="17" t="str">
        <f t="shared" si="107"/>
        <v/>
      </c>
      <c r="BA135" s="17" t="str">
        <f t="shared" si="108"/>
        <v/>
      </c>
      <c r="BB135" s="17" t="str">
        <f t="shared" si="109"/>
        <v/>
      </c>
      <c r="BC135" s="17" t="str">
        <f t="shared" si="110"/>
        <v/>
      </c>
      <c r="BD135" s="17" t="str">
        <f>IF(OR(AE135="",B135=""),"",SUMIFS($AE$2:AE135,$B$2:B135,B135))</f>
        <v/>
      </c>
      <c r="BE135" s="17" t="str">
        <f>IF(OR(AF135="",B135=""),"",SUMIFS($AF$2:AF135,$B$2:B135,B135))</f>
        <v/>
      </c>
      <c r="BF135" s="17" t="str">
        <f>IF(OR(AG135="",B135=""),"",SUMIFS($AG$2:AG135,$B$2:B135,B135))</f>
        <v/>
      </c>
      <c r="BG135" s="17" t="str">
        <f>IF(OR(AH135="",B135=""),"",SUMIFS($AH$2:AH135,$B$2:B135,B135))</f>
        <v/>
      </c>
      <c r="BH135" s="17" t="str">
        <f>IF(OR(AI135="",B135=""),"",SUMIFS($AI$2:AI135,$B$2:B135,B135))</f>
        <v/>
      </c>
      <c r="BI135" s="17" t="str">
        <f t="shared" si="126"/>
        <v/>
      </c>
      <c r="BJ135" s="17" t="str">
        <f t="shared" si="127"/>
        <v/>
      </c>
      <c r="BK135" s="17" t="str">
        <f t="shared" si="128"/>
        <v/>
      </c>
      <c r="BL135" s="17" t="str">
        <f t="shared" si="129"/>
        <v/>
      </c>
      <c r="BM135" s="17" t="str">
        <f t="shared" si="130"/>
        <v/>
      </c>
      <c r="BN135" s="17" t="str">
        <f t="shared" si="111"/>
        <v/>
      </c>
      <c r="BO135" s="17" t="str">
        <f t="shared" si="112"/>
        <v/>
      </c>
      <c r="BP135" s="17" t="str">
        <f t="shared" si="113"/>
        <v/>
      </c>
      <c r="BQ135" s="17" t="str">
        <f t="shared" si="114"/>
        <v/>
      </c>
      <c r="BR135" s="17" t="str">
        <f t="shared" si="115"/>
        <v/>
      </c>
    </row>
    <row r="136" spans="1:70" x14ac:dyDescent="0.25">
      <c r="A136">
        <f t="shared" si="99"/>
        <v>135</v>
      </c>
      <c r="B136" s="9"/>
      <c r="C136" s="12"/>
      <c r="D136" s="11" t="str">
        <f t="shared" si="98"/>
        <v/>
      </c>
      <c r="E136" s="11" t="str">
        <f t="shared" si="100"/>
        <v/>
      </c>
      <c r="F136" s="12"/>
      <c r="G136" s="12"/>
      <c r="H136" s="12"/>
      <c r="I136" s="12"/>
      <c r="J136" s="13"/>
      <c r="K136" s="13"/>
      <c r="L136" s="13"/>
      <c r="M136" s="13"/>
      <c r="N136" s="12"/>
      <c r="O136" s="12"/>
      <c r="P136" s="14" t="str">
        <f t="shared" si="116"/>
        <v/>
      </c>
      <c r="Q136" s="14" t="str">
        <f t="shared" si="117"/>
        <v/>
      </c>
      <c r="R136" s="14" t="str">
        <f t="shared" si="118"/>
        <v/>
      </c>
      <c r="S136" s="14" t="str">
        <f t="shared" si="119"/>
        <v/>
      </c>
      <c r="T136" s="14" t="str">
        <f t="shared" si="120"/>
        <v/>
      </c>
      <c r="U136" s="15" t="str">
        <f>IF(P136="","",P136*Config!$B$6)</f>
        <v/>
      </c>
      <c r="V136" s="15" t="str">
        <f>IF(Q136="","",Q136*Config!$B$6)</f>
        <v/>
      </c>
      <c r="W136" s="15" t="str">
        <f>IF(R136="","",R136*Config!$B$6)</f>
        <v/>
      </c>
      <c r="X136" s="15" t="str">
        <f>IF(S136="","",S136*Config!$B$6)</f>
        <v/>
      </c>
      <c r="Y136" s="15" t="str">
        <f>IF(T136="","",T136*Config!$B$6)</f>
        <v/>
      </c>
      <c r="Z136" s="15" t="str">
        <f>IF(U136="","",Config!$B$4 + SUM($U$2:U136))</f>
        <v/>
      </c>
      <c r="AA136" s="15" t="str">
        <f>IF(V136="","",Config!$B$4 + SUM($V$2:V136))</f>
        <v/>
      </c>
      <c r="AB136" s="15" t="str">
        <f>IF(W136="","",Config!$B$4 + SUM($W$2:W136))</f>
        <v/>
      </c>
      <c r="AC136" s="15" t="str">
        <f>IF(X136="","",Config!$B$4 + SUM($X$2:X136))</f>
        <v/>
      </c>
      <c r="AD136" s="15" t="str">
        <f>IF(Y136="","",Config!$B$4 + SUM($Y$2:Y136))</f>
        <v/>
      </c>
      <c r="AE136" s="15" t="str">
        <f>IF(P136="","",P136*J136/100*Config!$B$11)</f>
        <v/>
      </c>
      <c r="AF136" s="15" t="str">
        <f>IF(Q136="","",Q136*J136/100*Config!$B$11)</f>
        <v/>
      </c>
      <c r="AG136" s="15" t="str">
        <f>IF(R136="","",R136*J136/100*Config!$B$11)</f>
        <v/>
      </c>
      <c r="AH136" s="15" t="str">
        <f>IF(S136="","",S136*J136/100*Config!$B$11)</f>
        <v/>
      </c>
      <c r="AI136" s="15" t="str">
        <f>IF(T136="","",T136*J136/100*Config!$B$11)</f>
        <v/>
      </c>
      <c r="AJ136" s="15" t="str">
        <f>IF(AE136="","",Config!$B$9 + SUM($AE$2:AE136))</f>
        <v/>
      </c>
      <c r="AK136" s="15" t="str">
        <f>IF(AF136="","",Config!$B$9 + SUM($AF$2:AF136))</f>
        <v/>
      </c>
      <c r="AL136" s="15" t="str">
        <f>IF(AG136="","",Config!$B$9 + SUM($AG$2:AG136))</f>
        <v/>
      </c>
      <c r="AM136" s="15" t="str">
        <f>IF(AH136="","",Config!$B$9 + SUM($AH$2:AH136))</f>
        <v/>
      </c>
      <c r="AN136" s="15" t="str">
        <f>IF(AI136="","",Config!$B$9 + SUM($AI$2:AI136))</f>
        <v/>
      </c>
      <c r="AO136" s="16" t="str">
        <f t="shared" si="101"/>
        <v/>
      </c>
      <c r="AP136" s="16" t="str">
        <f t="shared" si="102"/>
        <v/>
      </c>
      <c r="AQ136" s="16" t="str">
        <f t="shared" si="103"/>
        <v/>
      </c>
      <c r="AR136" s="16" t="str">
        <f t="shared" si="104"/>
        <v/>
      </c>
      <c r="AS136" s="16" t="str">
        <f t="shared" si="105"/>
        <v/>
      </c>
      <c r="AT136" s="17" t="str">
        <f t="shared" si="121"/>
        <v/>
      </c>
      <c r="AU136" s="17" t="str">
        <f t="shared" si="122"/>
        <v/>
      </c>
      <c r="AV136" s="17" t="str">
        <f t="shared" si="123"/>
        <v/>
      </c>
      <c r="AW136" s="17" t="str">
        <f t="shared" si="124"/>
        <v/>
      </c>
      <c r="AX136" s="17" t="str">
        <f t="shared" si="125"/>
        <v/>
      </c>
      <c r="AY136" s="17" t="str">
        <f t="shared" si="106"/>
        <v/>
      </c>
      <c r="AZ136" s="17" t="str">
        <f t="shared" si="107"/>
        <v/>
      </c>
      <c r="BA136" s="17" t="str">
        <f t="shared" si="108"/>
        <v/>
      </c>
      <c r="BB136" s="17" t="str">
        <f t="shared" si="109"/>
        <v/>
      </c>
      <c r="BC136" s="17" t="str">
        <f t="shared" si="110"/>
        <v/>
      </c>
      <c r="BD136" s="17" t="str">
        <f>IF(OR(AE136="",B136=""),"",SUMIFS($AE$2:AE136,$B$2:B136,B136))</f>
        <v/>
      </c>
      <c r="BE136" s="17" t="str">
        <f>IF(OR(AF136="",B136=""),"",SUMIFS($AF$2:AF136,$B$2:B136,B136))</f>
        <v/>
      </c>
      <c r="BF136" s="17" t="str">
        <f>IF(OR(AG136="",B136=""),"",SUMIFS($AG$2:AG136,$B$2:B136,B136))</f>
        <v/>
      </c>
      <c r="BG136" s="17" t="str">
        <f>IF(OR(AH136="",B136=""),"",SUMIFS($AH$2:AH136,$B$2:B136,B136))</f>
        <v/>
      </c>
      <c r="BH136" s="17" t="str">
        <f>IF(OR(AI136="",B136=""),"",SUMIFS($AI$2:AI136,$B$2:B136,B136))</f>
        <v/>
      </c>
      <c r="BI136" s="17" t="str">
        <f t="shared" si="126"/>
        <v/>
      </c>
      <c r="BJ136" s="17" t="str">
        <f t="shared" si="127"/>
        <v/>
      </c>
      <c r="BK136" s="17" t="str">
        <f t="shared" si="128"/>
        <v/>
      </c>
      <c r="BL136" s="17" t="str">
        <f t="shared" si="129"/>
        <v/>
      </c>
      <c r="BM136" s="17" t="str">
        <f t="shared" si="130"/>
        <v/>
      </c>
      <c r="BN136" s="17" t="str">
        <f t="shared" si="111"/>
        <v/>
      </c>
      <c r="BO136" s="17" t="str">
        <f t="shared" si="112"/>
        <v/>
      </c>
      <c r="BP136" s="17" t="str">
        <f t="shared" si="113"/>
        <v/>
      </c>
      <c r="BQ136" s="17" t="str">
        <f t="shared" si="114"/>
        <v/>
      </c>
      <c r="BR136" s="17" t="str">
        <f t="shared" si="115"/>
        <v/>
      </c>
    </row>
    <row r="137" spans="1:70" x14ac:dyDescent="0.25">
      <c r="A137">
        <f t="shared" si="99"/>
        <v>136</v>
      </c>
      <c r="B137" s="9"/>
      <c r="C137" s="12"/>
      <c r="D137" s="11" t="str">
        <f t="shared" ref="D137:D200" si="131">IF(B137="","",CHOOSE(WEEKDAY(B137,2),"Lu","Ma","Mi","Jo","Vi","Sa","Du"))</f>
        <v/>
      </c>
      <c r="E137" s="11" t="str">
        <f t="shared" si="100"/>
        <v/>
      </c>
      <c r="F137" s="12"/>
      <c r="G137" s="12"/>
      <c r="H137" s="12"/>
      <c r="I137" s="12"/>
      <c r="J137" s="13"/>
      <c r="K137" s="13"/>
      <c r="L137" s="13"/>
      <c r="M137" s="13"/>
      <c r="N137" s="12"/>
      <c r="O137" s="12"/>
      <c r="P137" s="14" t="str">
        <f t="shared" si="116"/>
        <v/>
      </c>
      <c r="Q137" s="14" t="str">
        <f t="shared" si="117"/>
        <v/>
      </c>
      <c r="R137" s="14" t="str">
        <f t="shared" si="118"/>
        <v/>
      </c>
      <c r="S137" s="14" t="str">
        <f t="shared" si="119"/>
        <v/>
      </c>
      <c r="T137" s="14" t="str">
        <f t="shared" si="120"/>
        <v/>
      </c>
      <c r="U137" s="15" t="str">
        <f>IF(P137="","",P137*Config!$B$6)</f>
        <v/>
      </c>
      <c r="V137" s="15" t="str">
        <f>IF(Q137="","",Q137*Config!$B$6)</f>
        <v/>
      </c>
      <c r="W137" s="15" t="str">
        <f>IF(R137="","",R137*Config!$B$6)</f>
        <v/>
      </c>
      <c r="X137" s="15" t="str">
        <f>IF(S137="","",S137*Config!$B$6)</f>
        <v/>
      </c>
      <c r="Y137" s="15" t="str">
        <f>IF(T137="","",T137*Config!$B$6)</f>
        <v/>
      </c>
      <c r="Z137" s="15" t="str">
        <f>IF(U137="","",Config!$B$4 + SUM($U$2:U137))</f>
        <v/>
      </c>
      <c r="AA137" s="15" t="str">
        <f>IF(V137="","",Config!$B$4 + SUM($V$2:V137))</f>
        <v/>
      </c>
      <c r="AB137" s="15" t="str">
        <f>IF(W137="","",Config!$B$4 + SUM($W$2:W137))</f>
        <v/>
      </c>
      <c r="AC137" s="15" t="str">
        <f>IF(X137="","",Config!$B$4 + SUM($X$2:X137))</f>
        <v/>
      </c>
      <c r="AD137" s="15" t="str">
        <f>IF(Y137="","",Config!$B$4 + SUM($Y$2:Y137))</f>
        <v/>
      </c>
      <c r="AE137" s="15" t="str">
        <f>IF(P137="","",P137*J137/100*Config!$B$11)</f>
        <v/>
      </c>
      <c r="AF137" s="15" t="str">
        <f>IF(Q137="","",Q137*J137/100*Config!$B$11)</f>
        <v/>
      </c>
      <c r="AG137" s="15" t="str">
        <f>IF(R137="","",R137*J137/100*Config!$B$11)</f>
        <v/>
      </c>
      <c r="AH137" s="15" t="str">
        <f>IF(S137="","",S137*J137/100*Config!$B$11)</f>
        <v/>
      </c>
      <c r="AI137" s="15" t="str">
        <f>IF(T137="","",T137*J137/100*Config!$B$11)</f>
        <v/>
      </c>
      <c r="AJ137" s="15" t="str">
        <f>IF(AE137="","",Config!$B$9 + SUM($AE$2:AE137))</f>
        <v/>
      </c>
      <c r="AK137" s="15" t="str">
        <f>IF(AF137="","",Config!$B$9 + SUM($AF$2:AF137))</f>
        <v/>
      </c>
      <c r="AL137" s="15" t="str">
        <f>IF(AG137="","",Config!$B$9 + SUM($AG$2:AG137))</f>
        <v/>
      </c>
      <c r="AM137" s="15" t="str">
        <f>IF(AH137="","",Config!$B$9 + SUM($AH$2:AH137))</f>
        <v/>
      </c>
      <c r="AN137" s="15" t="str">
        <f>IF(AI137="","",Config!$B$9 + SUM($AI$2:AI137))</f>
        <v/>
      </c>
      <c r="AO137" s="16" t="str">
        <f t="shared" si="101"/>
        <v/>
      </c>
      <c r="AP137" s="16" t="str">
        <f t="shared" si="102"/>
        <v/>
      </c>
      <c r="AQ137" s="16" t="str">
        <f t="shared" si="103"/>
        <v/>
      </c>
      <c r="AR137" s="16" t="str">
        <f t="shared" si="104"/>
        <v/>
      </c>
      <c r="AS137" s="16" t="str">
        <f t="shared" si="105"/>
        <v/>
      </c>
      <c r="AT137" s="17" t="str">
        <f t="shared" si="121"/>
        <v/>
      </c>
      <c r="AU137" s="17" t="str">
        <f t="shared" si="122"/>
        <v/>
      </c>
      <c r="AV137" s="17" t="str">
        <f t="shared" si="123"/>
        <v/>
      </c>
      <c r="AW137" s="17" t="str">
        <f t="shared" si="124"/>
        <v/>
      </c>
      <c r="AX137" s="17" t="str">
        <f t="shared" si="125"/>
        <v/>
      </c>
      <c r="AY137" s="17" t="str">
        <f t="shared" si="106"/>
        <v/>
      </c>
      <c r="AZ137" s="17" t="str">
        <f t="shared" si="107"/>
        <v/>
      </c>
      <c r="BA137" s="17" t="str">
        <f t="shared" si="108"/>
        <v/>
      </c>
      <c r="BB137" s="17" t="str">
        <f t="shared" si="109"/>
        <v/>
      </c>
      <c r="BC137" s="17" t="str">
        <f t="shared" si="110"/>
        <v/>
      </c>
      <c r="BD137" s="17" t="str">
        <f>IF(OR(AE137="",B137=""),"",SUMIFS($AE$2:AE137,$B$2:B137,B137))</f>
        <v/>
      </c>
      <c r="BE137" s="17" t="str">
        <f>IF(OR(AF137="",B137=""),"",SUMIFS($AF$2:AF137,$B$2:B137,B137))</f>
        <v/>
      </c>
      <c r="BF137" s="17" t="str">
        <f>IF(OR(AG137="",B137=""),"",SUMIFS($AG$2:AG137,$B$2:B137,B137))</f>
        <v/>
      </c>
      <c r="BG137" s="17" t="str">
        <f>IF(OR(AH137="",B137=""),"",SUMIFS($AH$2:AH137,$B$2:B137,B137))</f>
        <v/>
      </c>
      <c r="BH137" s="17" t="str">
        <f>IF(OR(AI137="",B137=""),"",SUMIFS($AI$2:AI137,$B$2:B137,B137))</f>
        <v/>
      </c>
      <c r="BI137" s="17" t="str">
        <f t="shared" si="126"/>
        <v/>
      </c>
      <c r="BJ137" s="17" t="str">
        <f t="shared" si="127"/>
        <v/>
      </c>
      <c r="BK137" s="17" t="str">
        <f t="shared" si="128"/>
        <v/>
      </c>
      <c r="BL137" s="17" t="str">
        <f t="shared" si="129"/>
        <v/>
      </c>
      <c r="BM137" s="17" t="str">
        <f t="shared" si="130"/>
        <v/>
      </c>
      <c r="BN137" s="17" t="str">
        <f t="shared" si="111"/>
        <v/>
      </c>
      <c r="BO137" s="17" t="str">
        <f t="shared" si="112"/>
        <v/>
      </c>
      <c r="BP137" s="17" t="str">
        <f t="shared" si="113"/>
        <v/>
      </c>
      <c r="BQ137" s="17" t="str">
        <f t="shared" si="114"/>
        <v/>
      </c>
      <c r="BR137" s="17" t="str">
        <f t="shared" si="115"/>
        <v/>
      </c>
    </row>
    <row r="138" spans="1:70" x14ac:dyDescent="0.25">
      <c r="A138">
        <f t="shared" si="99"/>
        <v>137</v>
      </c>
      <c r="B138" s="9"/>
      <c r="C138" s="12"/>
      <c r="D138" s="11" t="str">
        <f t="shared" si="131"/>
        <v/>
      </c>
      <c r="E138" s="11" t="str">
        <f t="shared" si="100"/>
        <v/>
      </c>
      <c r="F138" s="12"/>
      <c r="G138" s="12"/>
      <c r="H138" s="12"/>
      <c r="I138" s="12"/>
      <c r="J138" s="13"/>
      <c r="K138" s="13"/>
      <c r="L138" s="13"/>
      <c r="M138" s="13"/>
      <c r="N138" s="12"/>
      <c r="O138" s="12"/>
      <c r="P138" s="14" t="str">
        <f t="shared" si="116"/>
        <v/>
      </c>
      <c r="Q138" s="14" t="str">
        <f t="shared" si="117"/>
        <v/>
      </c>
      <c r="R138" s="14" t="str">
        <f t="shared" si="118"/>
        <v/>
      </c>
      <c r="S138" s="14" t="str">
        <f t="shared" si="119"/>
        <v/>
      </c>
      <c r="T138" s="14" t="str">
        <f t="shared" si="120"/>
        <v/>
      </c>
      <c r="U138" s="15" t="str">
        <f>IF(P138="","",P138*Config!$B$6)</f>
        <v/>
      </c>
      <c r="V138" s="15" t="str">
        <f>IF(Q138="","",Q138*Config!$B$6)</f>
        <v/>
      </c>
      <c r="W138" s="15" t="str">
        <f>IF(R138="","",R138*Config!$B$6)</f>
        <v/>
      </c>
      <c r="X138" s="15" t="str">
        <f>IF(S138="","",S138*Config!$B$6)</f>
        <v/>
      </c>
      <c r="Y138" s="15" t="str">
        <f>IF(T138="","",T138*Config!$B$6)</f>
        <v/>
      </c>
      <c r="Z138" s="15" t="str">
        <f>IF(U138="","",Config!$B$4 + SUM($U$2:U138))</f>
        <v/>
      </c>
      <c r="AA138" s="15" t="str">
        <f>IF(V138="","",Config!$B$4 + SUM($V$2:V138))</f>
        <v/>
      </c>
      <c r="AB138" s="15" t="str">
        <f>IF(W138="","",Config!$B$4 + SUM($W$2:W138))</f>
        <v/>
      </c>
      <c r="AC138" s="15" t="str">
        <f>IF(X138="","",Config!$B$4 + SUM($X$2:X138))</f>
        <v/>
      </c>
      <c r="AD138" s="15" t="str">
        <f>IF(Y138="","",Config!$B$4 + SUM($Y$2:Y138))</f>
        <v/>
      </c>
      <c r="AE138" s="15" t="str">
        <f>IF(P138="","",P138*J138/100*Config!$B$11)</f>
        <v/>
      </c>
      <c r="AF138" s="15" t="str">
        <f>IF(Q138="","",Q138*J138/100*Config!$B$11)</f>
        <v/>
      </c>
      <c r="AG138" s="15" t="str">
        <f>IF(R138="","",R138*J138/100*Config!$B$11)</f>
        <v/>
      </c>
      <c r="AH138" s="15" t="str">
        <f>IF(S138="","",S138*J138/100*Config!$B$11)</f>
        <v/>
      </c>
      <c r="AI138" s="15" t="str">
        <f>IF(T138="","",T138*J138/100*Config!$B$11)</f>
        <v/>
      </c>
      <c r="AJ138" s="15" t="str">
        <f>IF(AE138="","",Config!$B$9 + SUM($AE$2:AE138))</f>
        <v/>
      </c>
      <c r="AK138" s="15" t="str">
        <f>IF(AF138="","",Config!$B$9 + SUM($AF$2:AF138))</f>
        <v/>
      </c>
      <c r="AL138" s="15" t="str">
        <f>IF(AG138="","",Config!$B$9 + SUM($AG$2:AG138))</f>
        <v/>
      </c>
      <c r="AM138" s="15" t="str">
        <f>IF(AH138="","",Config!$B$9 + SUM($AH$2:AH138))</f>
        <v/>
      </c>
      <c r="AN138" s="15" t="str">
        <f>IF(AI138="","",Config!$B$9 + SUM($AI$2:AI138))</f>
        <v/>
      </c>
      <c r="AO138" s="16" t="str">
        <f t="shared" si="101"/>
        <v/>
      </c>
      <c r="AP138" s="16" t="str">
        <f t="shared" si="102"/>
        <v/>
      </c>
      <c r="AQ138" s="16" t="str">
        <f t="shared" si="103"/>
        <v/>
      </c>
      <c r="AR138" s="16" t="str">
        <f t="shared" si="104"/>
        <v/>
      </c>
      <c r="AS138" s="16" t="str">
        <f t="shared" si="105"/>
        <v/>
      </c>
      <c r="AT138" s="17" t="str">
        <f t="shared" si="121"/>
        <v/>
      </c>
      <c r="AU138" s="17" t="str">
        <f t="shared" si="122"/>
        <v/>
      </c>
      <c r="AV138" s="17" t="str">
        <f t="shared" si="123"/>
        <v/>
      </c>
      <c r="AW138" s="17" t="str">
        <f t="shared" si="124"/>
        <v/>
      </c>
      <c r="AX138" s="17" t="str">
        <f t="shared" si="125"/>
        <v/>
      </c>
      <c r="AY138" s="17" t="str">
        <f t="shared" si="106"/>
        <v/>
      </c>
      <c r="AZ138" s="17" t="str">
        <f t="shared" si="107"/>
        <v/>
      </c>
      <c r="BA138" s="17" t="str">
        <f t="shared" si="108"/>
        <v/>
      </c>
      <c r="BB138" s="17" t="str">
        <f t="shared" si="109"/>
        <v/>
      </c>
      <c r="BC138" s="17" t="str">
        <f t="shared" si="110"/>
        <v/>
      </c>
      <c r="BD138" s="17" t="str">
        <f>IF(OR(AE138="",B138=""),"",SUMIFS($AE$2:AE138,$B$2:B138,B138))</f>
        <v/>
      </c>
      <c r="BE138" s="17" t="str">
        <f>IF(OR(AF138="",B138=""),"",SUMIFS($AF$2:AF138,$B$2:B138,B138))</f>
        <v/>
      </c>
      <c r="BF138" s="17" t="str">
        <f>IF(OR(AG138="",B138=""),"",SUMIFS($AG$2:AG138,$B$2:B138,B138))</f>
        <v/>
      </c>
      <c r="BG138" s="17" t="str">
        <f>IF(OR(AH138="",B138=""),"",SUMIFS($AH$2:AH138,$B$2:B138,B138))</f>
        <v/>
      </c>
      <c r="BH138" s="17" t="str">
        <f>IF(OR(AI138="",B138=""),"",SUMIFS($AI$2:AI138,$B$2:B138,B138))</f>
        <v/>
      </c>
      <c r="BI138" s="17" t="str">
        <f t="shared" si="126"/>
        <v/>
      </c>
      <c r="BJ138" s="17" t="str">
        <f t="shared" si="127"/>
        <v/>
      </c>
      <c r="BK138" s="17" t="str">
        <f t="shared" si="128"/>
        <v/>
      </c>
      <c r="BL138" s="17" t="str">
        <f t="shared" si="129"/>
        <v/>
      </c>
      <c r="BM138" s="17" t="str">
        <f t="shared" si="130"/>
        <v/>
      </c>
      <c r="BN138" s="17" t="str">
        <f t="shared" si="111"/>
        <v/>
      </c>
      <c r="BO138" s="17" t="str">
        <f t="shared" si="112"/>
        <v/>
      </c>
      <c r="BP138" s="17" t="str">
        <f t="shared" si="113"/>
        <v/>
      </c>
      <c r="BQ138" s="17" t="str">
        <f t="shared" si="114"/>
        <v/>
      </c>
      <c r="BR138" s="17" t="str">
        <f t="shared" si="115"/>
        <v/>
      </c>
    </row>
    <row r="139" spans="1:70" x14ac:dyDescent="0.25">
      <c r="A139">
        <f t="shared" si="99"/>
        <v>138</v>
      </c>
      <c r="B139" s="9"/>
      <c r="C139" s="12"/>
      <c r="D139" s="11" t="str">
        <f t="shared" si="131"/>
        <v/>
      </c>
      <c r="E139" s="11" t="str">
        <f t="shared" si="100"/>
        <v/>
      </c>
      <c r="F139" s="12"/>
      <c r="G139" s="12"/>
      <c r="H139" s="12"/>
      <c r="I139" s="12"/>
      <c r="J139" s="13"/>
      <c r="K139" s="13"/>
      <c r="L139" s="13"/>
      <c r="M139" s="13"/>
      <c r="N139" s="12"/>
      <c r="O139" s="12"/>
      <c r="P139" s="14" t="str">
        <f t="shared" si="116"/>
        <v/>
      </c>
      <c r="Q139" s="14" t="str">
        <f t="shared" si="117"/>
        <v/>
      </c>
      <c r="R139" s="14" t="str">
        <f t="shared" si="118"/>
        <v/>
      </c>
      <c r="S139" s="14" t="str">
        <f t="shared" si="119"/>
        <v/>
      </c>
      <c r="T139" s="14" t="str">
        <f t="shared" si="120"/>
        <v/>
      </c>
      <c r="U139" s="15" t="str">
        <f>IF(P139="","",P139*Config!$B$6)</f>
        <v/>
      </c>
      <c r="V139" s="15" t="str">
        <f>IF(Q139="","",Q139*Config!$B$6)</f>
        <v/>
      </c>
      <c r="W139" s="15" t="str">
        <f>IF(R139="","",R139*Config!$B$6)</f>
        <v/>
      </c>
      <c r="X139" s="15" t="str">
        <f>IF(S139="","",S139*Config!$B$6)</f>
        <v/>
      </c>
      <c r="Y139" s="15" t="str">
        <f>IF(T139="","",T139*Config!$B$6)</f>
        <v/>
      </c>
      <c r="Z139" s="15" t="str">
        <f>IF(U139="","",Config!$B$4 + SUM($U$2:U139))</f>
        <v/>
      </c>
      <c r="AA139" s="15" t="str">
        <f>IF(V139="","",Config!$B$4 + SUM($V$2:V139))</f>
        <v/>
      </c>
      <c r="AB139" s="15" t="str">
        <f>IF(W139="","",Config!$B$4 + SUM($W$2:W139))</f>
        <v/>
      </c>
      <c r="AC139" s="15" t="str">
        <f>IF(X139="","",Config!$B$4 + SUM($X$2:X139))</f>
        <v/>
      </c>
      <c r="AD139" s="15" t="str">
        <f>IF(Y139="","",Config!$B$4 + SUM($Y$2:Y139))</f>
        <v/>
      </c>
      <c r="AE139" s="15" t="str">
        <f>IF(P139="","",P139*J139/100*Config!$B$11)</f>
        <v/>
      </c>
      <c r="AF139" s="15" t="str">
        <f>IF(Q139="","",Q139*J139/100*Config!$B$11)</f>
        <v/>
      </c>
      <c r="AG139" s="15" t="str">
        <f>IF(R139="","",R139*J139/100*Config!$B$11)</f>
        <v/>
      </c>
      <c r="AH139" s="15" t="str">
        <f>IF(S139="","",S139*J139/100*Config!$B$11)</f>
        <v/>
      </c>
      <c r="AI139" s="15" t="str">
        <f>IF(T139="","",T139*J139/100*Config!$B$11)</f>
        <v/>
      </c>
      <c r="AJ139" s="15" t="str">
        <f>IF(AE139="","",Config!$B$9 + SUM($AE$2:AE139))</f>
        <v/>
      </c>
      <c r="AK139" s="15" t="str">
        <f>IF(AF139="","",Config!$B$9 + SUM($AF$2:AF139))</f>
        <v/>
      </c>
      <c r="AL139" s="15" t="str">
        <f>IF(AG139="","",Config!$B$9 + SUM($AG$2:AG139))</f>
        <v/>
      </c>
      <c r="AM139" s="15" t="str">
        <f>IF(AH139="","",Config!$B$9 + SUM($AH$2:AH139))</f>
        <v/>
      </c>
      <c r="AN139" s="15" t="str">
        <f>IF(AI139="","",Config!$B$9 + SUM($AI$2:AI139))</f>
        <v/>
      </c>
      <c r="AO139" s="16" t="str">
        <f t="shared" si="101"/>
        <v/>
      </c>
      <c r="AP139" s="16" t="str">
        <f t="shared" si="102"/>
        <v/>
      </c>
      <c r="AQ139" s="16" t="str">
        <f t="shared" si="103"/>
        <v/>
      </c>
      <c r="AR139" s="16" t="str">
        <f t="shared" si="104"/>
        <v/>
      </c>
      <c r="AS139" s="16" t="str">
        <f t="shared" si="105"/>
        <v/>
      </c>
      <c r="AT139" s="17" t="str">
        <f t="shared" si="121"/>
        <v/>
      </c>
      <c r="AU139" s="17" t="str">
        <f t="shared" si="122"/>
        <v/>
      </c>
      <c r="AV139" s="17" t="str">
        <f t="shared" si="123"/>
        <v/>
      </c>
      <c r="AW139" s="17" t="str">
        <f t="shared" si="124"/>
        <v/>
      </c>
      <c r="AX139" s="17" t="str">
        <f t="shared" si="125"/>
        <v/>
      </c>
      <c r="AY139" s="17" t="str">
        <f t="shared" si="106"/>
        <v/>
      </c>
      <c r="AZ139" s="17" t="str">
        <f t="shared" si="107"/>
        <v/>
      </c>
      <c r="BA139" s="17" t="str">
        <f t="shared" si="108"/>
        <v/>
      </c>
      <c r="BB139" s="17" t="str">
        <f t="shared" si="109"/>
        <v/>
      </c>
      <c r="BC139" s="17" t="str">
        <f t="shared" si="110"/>
        <v/>
      </c>
      <c r="BD139" s="17" t="str">
        <f>IF(OR(AE139="",B139=""),"",SUMIFS($AE$2:AE139,$B$2:B139,B139))</f>
        <v/>
      </c>
      <c r="BE139" s="17" t="str">
        <f>IF(OR(AF139="",B139=""),"",SUMIFS($AF$2:AF139,$B$2:B139,B139))</f>
        <v/>
      </c>
      <c r="BF139" s="17" t="str">
        <f>IF(OR(AG139="",B139=""),"",SUMIFS($AG$2:AG139,$B$2:B139,B139))</f>
        <v/>
      </c>
      <c r="BG139" s="17" t="str">
        <f>IF(OR(AH139="",B139=""),"",SUMIFS($AH$2:AH139,$B$2:B139,B139))</f>
        <v/>
      </c>
      <c r="BH139" s="17" t="str">
        <f>IF(OR(AI139="",B139=""),"",SUMIFS($AI$2:AI139,$B$2:B139,B139))</f>
        <v/>
      </c>
      <c r="BI139" s="17" t="str">
        <f t="shared" si="126"/>
        <v/>
      </c>
      <c r="BJ139" s="17" t="str">
        <f t="shared" si="127"/>
        <v/>
      </c>
      <c r="BK139" s="17" t="str">
        <f t="shared" si="128"/>
        <v/>
      </c>
      <c r="BL139" s="17" t="str">
        <f t="shared" si="129"/>
        <v/>
      </c>
      <c r="BM139" s="17" t="str">
        <f t="shared" si="130"/>
        <v/>
      </c>
      <c r="BN139" s="17" t="str">
        <f t="shared" si="111"/>
        <v/>
      </c>
      <c r="BO139" s="17" t="str">
        <f t="shared" si="112"/>
        <v/>
      </c>
      <c r="BP139" s="17" t="str">
        <f t="shared" si="113"/>
        <v/>
      </c>
      <c r="BQ139" s="17" t="str">
        <f t="shared" si="114"/>
        <v/>
      </c>
      <c r="BR139" s="17" t="str">
        <f t="shared" si="115"/>
        <v/>
      </c>
    </row>
    <row r="140" spans="1:70" x14ac:dyDescent="0.25">
      <c r="A140">
        <f t="shared" si="99"/>
        <v>139</v>
      </c>
      <c r="B140" s="9"/>
      <c r="C140" s="12"/>
      <c r="D140" s="11" t="str">
        <f t="shared" si="131"/>
        <v/>
      </c>
      <c r="E140" s="11" t="str">
        <f t="shared" si="100"/>
        <v/>
      </c>
      <c r="F140" s="12"/>
      <c r="G140" s="12"/>
      <c r="H140" s="12"/>
      <c r="I140" s="12"/>
      <c r="J140" s="13"/>
      <c r="K140" s="13"/>
      <c r="L140" s="13"/>
      <c r="M140" s="13"/>
      <c r="N140" s="12"/>
      <c r="O140" s="12"/>
      <c r="P140" s="14" t="str">
        <f t="shared" si="116"/>
        <v/>
      </c>
      <c r="Q140" s="14" t="str">
        <f t="shared" si="117"/>
        <v/>
      </c>
      <c r="R140" s="14" t="str">
        <f t="shared" si="118"/>
        <v/>
      </c>
      <c r="S140" s="14" t="str">
        <f t="shared" si="119"/>
        <v/>
      </c>
      <c r="T140" s="14" t="str">
        <f t="shared" si="120"/>
        <v/>
      </c>
      <c r="U140" s="15" t="str">
        <f>IF(P140="","",P140*Config!$B$6)</f>
        <v/>
      </c>
      <c r="V140" s="15" t="str">
        <f>IF(Q140="","",Q140*Config!$B$6)</f>
        <v/>
      </c>
      <c r="W140" s="15" t="str">
        <f>IF(R140="","",R140*Config!$B$6)</f>
        <v/>
      </c>
      <c r="X140" s="15" t="str">
        <f>IF(S140="","",S140*Config!$B$6)</f>
        <v/>
      </c>
      <c r="Y140" s="15" t="str">
        <f>IF(T140="","",T140*Config!$B$6)</f>
        <v/>
      </c>
      <c r="Z140" s="15" t="str">
        <f>IF(U140="","",Config!$B$4 + SUM($U$2:U140))</f>
        <v/>
      </c>
      <c r="AA140" s="15" t="str">
        <f>IF(V140="","",Config!$B$4 + SUM($V$2:V140))</f>
        <v/>
      </c>
      <c r="AB140" s="15" t="str">
        <f>IF(W140="","",Config!$B$4 + SUM($W$2:W140))</f>
        <v/>
      </c>
      <c r="AC140" s="15" t="str">
        <f>IF(X140="","",Config!$B$4 + SUM($X$2:X140))</f>
        <v/>
      </c>
      <c r="AD140" s="15" t="str">
        <f>IF(Y140="","",Config!$B$4 + SUM($Y$2:Y140))</f>
        <v/>
      </c>
      <c r="AE140" s="15" t="str">
        <f>IF(P140="","",P140*J140/100*Config!$B$11)</f>
        <v/>
      </c>
      <c r="AF140" s="15" t="str">
        <f>IF(Q140="","",Q140*J140/100*Config!$B$11)</f>
        <v/>
      </c>
      <c r="AG140" s="15" t="str">
        <f>IF(R140="","",R140*J140/100*Config!$B$11)</f>
        <v/>
      </c>
      <c r="AH140" s="15" t="str">
        <f>IF(S140="","",S140*J140/100*Config!$B$11)</f>
        <v/>
      </c>
      <c r="AI140" s="15" t="str">
        <f>IF(T140="","",T140*J140/100*Config!$B$11)</f>
        <v/>
      </c>
      <c r="AJ140" s="15" t="str">
        <f>IF(AE140="","",Config!$B$9 + SUM($AE$2:AE140))</f>
        <v/>
      </c>
      <c r="AK140" s="15" t="str">
        <f>IF(AF140="","",Config!$B$9 + SUM($AF$2:AF140))</f>
        <v/>
      </c>
      <c r="AL140" s="15" t="str">
        <f>IF(AG140="","",Config!$B$9 + SUM($AG$2:AG140))</f>
        <v/>
      </c>
      <c r="AM140" s="15" t="str">
        <f>IF(AH140="","",Config!$B$9 + SUM($AH$2:AH140))</f>
        <v/>
      </c>
      <c r="AN140" s="15" t="str">
        <f>IF(AI140="","",Config!$B$9 + SUM($AI$2:AI140))</f>
        <v/>
      </c>
      <c r="AO140" s="16" t="str">
        <f t="shared" si="101"/>
        <v/>
      </c>
      <c r="AP140" s="16" t="str">
        <f t="shared" si="102"/>
        <v/>
      </c>
      <c r="AQ140" s="16" t="str">
        <f t="shared" si="103"/>
        <v/>
      </c>
      <c r="AR140" s="16" t="str">
        <f t="shared" si="104"/>
        <v/>
      </c>
      <c r="AS140" s="16" t="str">
        <f t="shared" si="105"/>
        <v/>
      </c>
      <c r="AT140" s="17" t="str">
        <f t="shared" si="121"/>
        <v/>
      </c>
      <c r="AU140" s="17" t="str">
        <f t="shared" si="122"/>
        <v/>
      </c>
      <c r="AV140" s="17" t="str">
        <f t="shared" si="123"/>
        <v/>
      </c>
      <c r="AW140" s="17" t="str">
        <f t="shared" si="124"/>
        <v/>
      </c>
      <c r="AX140" s="17" t="str">
        <f t="shared" si="125"/>
        <v/>
      </c>
      <c r="AY140" s="17" t="str">
        <f t="shared" si="106"/>
        <v/>
      </c>
      <c r="AZ140" s="17" t="str">
        <f t="shared" si="107"/>
        <v/>
      </c>
      <c r="BA140" s="17" t="str">
        <f t="shared" si="108"/>
        <v/>
      </c>
      <c r="BB140" s="17" t="str">
        <f t="shared" si="109"/>
        <v/>
      </c>
      <c r="BC140" s="17" t="str">
        <f t="shared" si="110"/>
        <v/>
      </c>
      <c r="BD140" s="17" t="str">
        <f>IF(OR(AE140="",B140=""),"",SUMIFS($AE$2:AE140,$B$2:B140,B140))</f>
        <v/>
      </c>
      <c r="BE140" s="17" t="str">
        <f>IF(OR(AF140="",B140=""),"",SUMIFS($AF$2:AF140,$B$2:B140,B140))</f>
        <v/>
      </c>
      <c r="BF140" s="17" t="str">
        <f>IF(OR(AG140="",B140=""),"",SUMIFS($AG$2:AG140,$B$2:B140,B140))</f>
        <v/>
      </c>
      <c r="BG140" s="17" t="str">
        <f>IF(OR(AH140="",B140=""),"",SUMIFS($AH$2:AH140,$B$2:B140,B140))</f>
        <v/>
      </c>
      <c r="BH140" s="17" t="str">
        <f>IF(OR(AI140="",B140=""),"",SUMIFS($AI$2:AI140,$B$2:B140,B140))</f>
        <v/>
      </c>
      <c r="BI140" s="17" t="str">
        <f t="shared" si="126"/>
        <v/>
      </c>
      <c r="BJ140" s="17" t="str">
        <f t="shared" si="127"/>
        <v/>
      </c>
      <c r="BK140" s="17" t="str">
        <f t="shared" si="128"/>
        <v/>
      </c>
      <c r="BL140" s="17" t="str">
        <f t="shared" si="129"/>
        <v/>
      </c>
      <c r="BM140" s="17" t="str">
        <f t="shared" si="130"/>
        <v/>
      </c>
      <c r="BN140" s="17" t="str">
        <f t="shared" si="111"/>
        <v/>
      </c>
      <c r="BO140" s="17" t="str">
        <f t="shared" si="112"/>
        <v/>
      </c>
      <c r="BP140" s="17" t="str">
        <f t="shared" si="113"/>
        <v/>
      </c>
      <c r="BQ140" s="17" t="str">
        <f t="shared" si="114"/>
        <v/>
      </c>
      <c r="BR140" s="17" t="str">
        <f t="shared" si="115"/>
        <v/>
      </c>
    </row>
    <row r="141" spans="1:70" x14ac:dyDescent="0.25">
      <c r="A141">
        <f t="shared" si="99"/>
        <v>140</v>
      </c>
      <c r="B141" s="9"/>
      <c r="C141" s="12"/>
      <c r="D141" s="11" t="str">
        <f t="shared" si="131"/>
        <v/>
      </c>
      <c r="E141" s="11" t="str">
        <f t="shared" si="100"/>
        <v/>
      </c>
      <c r="F141" s="12"/>
      <c r="G141" s="12"/>
      <c r="H141" s="12"/>
      <c r="I141" s="12"/>
      <c r="J141" s="13"/>
      <c r="K141" s="13"/>
      <c r="L141" s="13"/>
      <c r="M141" s="13"/>
      <c r="N141" s="12"/>
      <c r="O141" s="12"/>
      <c r="P141" s="14" t="str">
        <f t="shared" si="116"/>
        <v/>
      </c>
      <c r="Q141" s="14" t="str">
        <f t="shared" si="117"/>
        <v/>
      </c>
      <c r="R141" s="14" t="str">
        <f t="shared" si="118"/>
        <v/>
      </c>
      <c r="S141" s="14" t="str">
        <f t="shared" si="119"/>
        <v/>
      </c>
      <c r="T141" s="14" t="str">
        <f t="shared" si="120"/>
        <v/>
      </c>
      <c r="U141" s="15" t="str">
        <f>IF(P141="","",P141*Config!$B$6)</f>
        <v/>
      </c>
      <c r="V141" s="15" t="str">
        <f>IF(Q141="","",Q141*Config!$B$6)</f>
        <v/>
      </c>
      <c r="W141" s="15" t="str">
        <f>IF(R141="","",R141*Config!$B$6)</f>
        <v/>
      </c>
      <c r="X141" s="15" t="str">
        <f>IF(S141="","",S141*Config!$B$6)</f>
        <v/>
      </c>
      <c r="Y141" s="15" t="str">
        <f>IF(T141="","",T141*Config!$B$6)</f>
        <v/>
      </c>
      <c r="Z141" s="15" t="str">
        <f>IF(U141="","",Config!$B$4 + SUM($U$2:U141))</f>
        <v/>
      </c>
      <c r="AA141" s="15" t="str">
        <f>IF(V141="","",Config!$B$4 + SUM($V$2:V141))</f>
        <v/>
      </c>
      <c r="AB141" s="15" t="str">
        <f>IF(W141="","",Config!$B$4 + SUM($W$2:W141))</f>
        <v/>
      </c>
      <c r="AC141" s="15" t="str">
        <f>IF(X141="","",Config!$B$4 + SUM($X$2:X141))</f>
        <v/>
      </c>
      <c r="AD141" s="15" t="str">
        <f>IF(Y141="","",Config!$B$4 + SUM($Y$2:Y141))</f>
        <v/>
      </c>
      <c r="AE141" s="15" t="str">
        <f>IF(P141="","",P141*J141/100*Config!$B$11)</f>
        <v/>
      </c>
      <c r="AF141" s="15" t="str">
        <f>IF(Q141="","",Q141*J141/100*Config!$B$11)</f>
        <v/>
      </c>
      <c r="AG141" s="15" t="str">
        <f>IF(R141="","",R141*J141/100*Config!$B$11)</f>
        <v/>
      </c>
      <c r="AH141" s="15" t="str">
        <f>IF(S141="","",S141*J141/100*Config!$B$11)</f>
        <v/>
      </c>
      <c r="AI141" s="15" t="str">
        <f>IF(T141="","",T141*J141/100*Config!$B$11)</f>
        <v/>
      </c>
      <c r="AJ141" s="15" t="str">
        <f>IF(AE141="","",Config!$B$9 + SUM($AE$2:AE141))</f>
        <v/>
      </c>
      <c r="AK141" s="15" t="str">
        <f>IF(AF141="","",Config!$B$9 + SUM($AF$2:AF141))</f>
        <v/>
      </c>
      <c r="AL141" s="15" t="str">
        <f>IF(AG141="","",Config!$B$9 + SUM($AG$2:AG141))</f>
        <v/>
      </c>
      <c r="AM141" s="15" t="str">
        <f>IF(AH141="","",Config!$B$9 + SUM($AH$2:AH141))</f>
        <v/>
      </c>
      <c r="AN141" s="15" t="str">
        <f>IF(AI141="","",Config!$B$9 + SUM($AI$2:AI141))</f>
        <v/>
      </c>
      <c r="AO141" s="16" t="str">
        <f t="shared" si="101"/>
        <v/>
      </c>
      <c r="AP141" s="16" t="str">
        <f t="shared" si="102"/>
        <v/>
      </c>
      <c r="AQ141" s="16" t="str">
        <f t="shared" si="103"/>
        <v/>
      </c>
      <c r="AR141" s="16" t="str">
        <f t="shared" si="104"/>
        <v/>
      </c>
      <c r="AS141" s="16" t="str">
        <f t="shared" si="105"/>
        <v/>
      </c>
      <c r="AT141" s="17" t="str">
        <f t="shared" si="121"/>
        <v/>
      </c>
      <c r="AU141" s="17" t="str">
        <f t="shared" si="122"/>
        <v/>
      </c>
      <c r="AV141" s="17" t="str">
        <f t="shared" si="123"/>
        <v/>
      </c>
      <c r="AW141" s="17" t="str">
        <f t="shared" si="124"/>
        <v/>
      </c>
      <c r="AX141" s="17" t="str">
        <f t="shared" si="125"/>
        <v/>
      </c>
      <c r="AY141" s="17" t="str">
        <f t="shared" si="106"/>
        <v/>
      </c>
      <c r="AZ141" s="17" t="str">
        <f t="shared" si="107"/>
        <v/>
      </c>
      <c r="BA141" s="17" t="str">
        <f t="shared" si="108"/>
        <v/>
      </c>
      <c r="BB141" s="17" t="str">
        <f t="shared" si="109"/>
        <v/>
      </c>
      <c r="BC141" s="17" t="str">
        <f t="shared" si="110"/>
        <v/>
      </c>
      <c r="BD141" s="17" t="str">
        <f>IF(OR(AE141="",B141=""),"",SUMIFS($AE$2:AE141,$B$2:B141,B141))</f>
        <v/>
      </c>
      <c r="BE141" s="17" t="str">
        <f>IF(OR(AF141="",B141=""),"",SUMIFS($AF$2:AF141,$B$2:B141,B141))</f>
        <v/>
      </c>
      <c r="BF141" s="17" t="str">
        <f>IF(OR(AG141="",B141=""),"",SUMIFS($AG$2:AG141,$B$2:B141,B141))</f>
        <v/>
      </c>
      <c r="BG141" s="17" t="str">
        <f>IF(OR(AH141="",B141=""),"",SUMIFS($AH$2:AH141,$B$2:B141,B141))</f>
        <v/>
      </c>
      <c r="BH141" s="17" t="str">
        <f>IF(OR(AI141="",B141=""),"",SUMIFS($AI$2:AI141,$B$2:B141,B141))</f>
        <v/>
      </c>
      <c r="BI141" s="17" t="str">
        <f t="shared" si="126"/>
        <v/>
      </c>
      <c r="BJ141" s="17" t="str">
        <f t="shared" si="127"/>
        <v/>
      </c>
      <c r="BK141" s="17" t="str">
        <f t="shared" si="128"/>
        <v/>
      </c>
      <c r="BL141" s="17" t="str">
        <f t="shared" si="129"/>
        <v/>
      </c>
      <c r="BM141" s="17" t="str">
        <f t="shared" si="130"/>
        <v/>
      </c>
      <c r="BN141" s="17" t="str">
        <f t="shared" si="111"/>
        <v/>
      </c>
      <c r="BO141" s="17" t="str">
        <f t="shared" si="112"/>
        <v/>
      </c>
      <c r="BP141" s="17" t="str">
        <f t="shared" si="113"/>
        <v/>
      </c>
      <c r="BQ141" s="17" t="str">
        <f t="shared" si="114"/>
        <v/>
      </c>
      <c r="BR141" s="17" t="str">
        <f t="shared" si="115"/>
        <v/>
      </c>
    </row>
    <row r="142" spans="1:70" x14ac:dyDescent="0.25">
      <c r="A142">
        <f t="shared" si="99"/>
        <v>141</v>
      </c>
      <c r="B142" s="9"/>
      <c r="C142" s="12"/>
      <c r="D142" s="11" t="str">
        <f t="shared" si="131"/>
        <v/>
      </c>
      <c r="E142" s="11" t="str">
        <f t="shared" si="100"/>
        <v/>
      </c>
      <c r="F142" s="12"/>
      <c r="G142" s="12"/>
      <c r="H142" s="12"/>
      <c r="I142" s="12"/>
      <c r="J142" s="13"/>
      <c r="K142" s="13"/>
      <c r="L142" s="13"/>
      <c r="M142" s="13"/>
      <c r="N142" s="12"/>
      <c r="O142" s="12"/>
      <c r="P142" s="14" t="str">
        <f t="shared" si="116"/>
        <v/>
      </c>
      <c r="Q142" s="14" t="str">
        <f t="shared" si="117"/>
        <v/>
      </c>
      <c r="R142" s="14" t="str">
        <f t="shared" si="118"/>
        <v/>
      </c>
      <c r="S142" s="14" t="str">
        <f t="shared" si="119"/>
        <v/>
      </c>
      <c r="T142" s="14" t="str">
        <f t="shared" si="120"/>
        <v/>
      </c>
      <c r="U142" s="15" t="str">
        <f>IF(P142="","",P142*Config!$B$6)</f>
        <v/>
      </c>
      <c r="V142" s="15" t="str">
        <f>IF(Q142="","",Q142*Config!$B$6)</f>
        <v/>
      </c>
      <c r="W142" s="15" t="str">
        <f>IF(R142="","",R142*Config!$B$6)</f>
        <v/>
      </c>
      <c r="X142" s="15" t="str">
        <f>IF(S142="","",S142*Config!$B$6)</f>
        <v/>
      </c>
      <c r="Y142" s="15" t="str">
        <f>IF(T142="","",T142*Config!$B$6)</f>
        <v/>
      </c>
      <c r="Z142" s="15" t="str">
        <f>IF(U142="","",Config!$B$4 + SUM($U$2:U142))</f>
        <v/>
      </c>
      <c r="AA142" s="15" t="str">
        <f>IF(V142="","",Config!$B$4 + SUM($V$2:V142))</f>
        <v/>
      </c>
      <c r="AB142" s="15" t="str">
        <f>IF(W142="","",Config!$B$4 + SUM($W$2:W142))</f>
        <v/>
      </c>
      <c r="AC142" s="15" t="str">
        <f>IF(X142="","",Config!$B$4 + SUM($X$2:X142))</f>
        <v/>
      </c>
      <c r="AD142" s="15" t="str">
        <f>IF(Y142="","",Config!$B$4 + SUM($Y$2:Y142))</f>
        <v/>
      </c>
      <c r="AE142" s="15" t="str">
        <f>IF(P142="","",P142*J142/100*Config!$B$11)</f>
        <v/>
      </c>
      <c r="AF142" s="15" t="str">
        <f>IF(Q142="","",Q142*J142/100*Config!$B$11)</f>
        <v/>
      </c>
      <c r="AG142" s="15" t="str">
        <f>IF(R142="","",R142*J142/100*Config!$B$11)</f>
        <v/>
      </c>
      <c r="AH142" s="15" t="str">
        <f>IF(S142="","",S142*J142/100*Config!$B$11)</f>
        <v/>
      </c>
      <c r="AI142" s="15" t="str">
        <f>IF(T142="","",T142*J142/100*Config!$B$11)</f>
        <v/>
      </c>
      <c r="AJ142" s="15" t="str">
        <f>IF(AE142="","",Config!$B$9 + SUM($AE$2:AE142))</f>
        <v/>
      </c>
      <c r="AK142" s="15" t="str">
        <f>IF(AF142="","",Config!$B$9 + SUM($AF$2:AF142))</f>
        <v/>
      </c>
      <c r="AL142" s="15" t="str">
        <f>IF(AG142="","",Config!$B$9 + SUM($AG$2:AG142))</f>
        <v/>
      </c>
      <c r="AM142" s="15" t="str">
        <f>IF(AH142="","",Config!$B$9 + SUM($AH$2:AH142))</f>
        <v/>
      </c>
      <c r="AN142" s="15" t="str">
        <f>IF(AI142="","",Config!$B$9 + SUM($AI$2:AI142))</f>
        <v/>
      </c>
      <c r="AO142" s="16" t="str">
        <f t="shared" si="101"/>
        <v/>
      </c>
      <c r="AP142" s="16" t="str">
        <f t="shared" si="102"/>
        <v/>
      </c>
      <c r="AQ142" s="16" t="str">
        <f t="shared" si="103"/>
        <v/>
      </c>
      <c r="AR142" s="16" t="str">
        <f t="shared" si="104"/>
        <v/>
      </c>
      <c r="AS142" s="16" t="str">
        <f t="shared" si="105"/>
        <v/>
      </c>
      <c r="AT142" s="17" t="str">
        <f t="shared" si="121"/>
        <v/>
      </c>
      <c r="AU142" s="17" t="str">
        <f t="shared" si="122"/>
        <v/>
      </c>
      <c r="AV142" s="17" t="str">
        <f t="shared" si="123"/>
        <v/>
      </c>
      <c r="AW142" s="17" t="str">
        <f t="shared" si="124"/>
        <v/>
      </c>
      <c r="AX142" s="17" t="str">
        <f t="shared" si="125"/>
        <v/>
      </c>
      <c r="AY142" s="17" t="str">
        <f t="shared" si="106"/>
        <v/>
      </c>
      <c r="AZ142" s="17" t="str">
        <f t="shared" si="107"/>
        <v/>
      </c>
      <c r="BA142" s="17" t="str">
        <f t="shared" si="108"/>
        <v/>
      </c>
      <c r="BB142" s="17" t="str">
        <f t="shared" si="109"/>
        <v/>
      </c>
      <c r="BC142" s="17" t="str">
        <f t="shared" si="110"/>
        <v/>
      </c>
      <c r="BD142" s="17" t="str">
        <f>IF(OR(AE142="",B142=""),"",SUMIFS($AE$2:AE142,$B$2:B142,B142))</f>
        <v/>
      </c>
      <c r="BE142" s="17" t="str">
        <f>IF(OR(AF142="",B142=""),"",SUMIFS($AF$2:AF142,$B$2:B142,B142))</f>
        <v/>
      </c>
      <c r="BF142" s="17" t="str">
        <f>IF(OR(AG142="",B142=""),"",SUMIFS($AG$2:AG142,$B$2:B142,B142))</f>
        <v/>
      </c>
      <c r="BG142" s="17" t="str">
        <f>IF(OR(AH142="",B142=""),"",SUMIFS($AH$2:AH142,$B$2:B142,B142))</f>
        <v/>
      </c>
      <c r="BH142" s="17" t="str">
        <f>IF(OR(AI142="",B142=""),"",SUMIFS($AI$2:AI142,$B$2:B142,B142))</f>
        <v/>
      </c>
      <c r="BI142" s="17" t="str">
        <f t="shared" si="126"/>
        <v/>
      </c>
      <c r="BJ142" s="17" t="str">
        <f t="shared" si="127"/>
        <v/>
      </c>
      <c r="BK142" s="17" t="str">
        <f t="shared" si="128"/>
        <v/>
      </c>
      <c r="BL142" s="17" t="str">
        <f t="shared" si="129"/>
        <v/>
      </c>
      <c r="BM142" s="17" t="str">
        <f t="shared" si="130"/>
        <v/>
      </c>
      <c r="BN142" s="17" t="str">
        <f t="shared" si="111"/>
        <v/>
      </c>
      <c r="BO142" s="17" t="str">
        <f t="shared" si="112"/>
        <v/>
      </c>
      <c r="BP142" s="17" t="str">
        <f t="shared" si="113"/>
        <v/>
      </c>
      <c r="BQ142" s="17" t="str">
        <f t="shared" si="114"/>
        <v/>
      </c>
      <c r="BR142" s="17" t="str">
        <f t="shared" si="115"/>
        <v/>
      </c>
    </row>
    <row r="143" spans="1:70" x14ac:dyDescent="0.25">
      <c r="A143">
        <f t="shared" si="99"/>
        <v>142</v>
      </c>
      <c r="B143" s="9"/>
      <c r="C143" s="12"/>
      <c r="D143" s="11" t="str">
        <f t="shared" si="131"/>
        <v/>
      </c>
      <c r="E143" s="11" t="str">
        <f t="shared" si="100"/>
        <v/>
      </c>
      <c r="F143" s="12"/>
      <c r="G143" s="12"/>
      <c r="H143" s="12"/>
      <c r="I143" s="12"/>
      <c r="J143" s="13"/>
      <c r="K143" s="13"/>
      <c r="L143" s="13"/>
      <c r="M143" s="13"/>
      <c r="N143" s="12"/>
      <c r="O143" s="12"/>
      <c r="P143" s="14" t="str">
        <f t="shared" si="116"/>
        <v/>
      </c>
      <c r="Q143" s="14" t="str">
        <f t="shared" si="117"/>
        <v/>
      </c>
      <c r="R143" s="14" t="str">
        <f t="shared" si="118"/>
        <v/>
      </c>
      <c r="S143" s="14" t="str">
        <f t="shared" si="119"/>
        <v/>
      </c>
      <c r="T143" s="14" t="str">
        <f t="shared" si="120"/>
        <v/>
      </c>
      <c r="U143" s="15" t="str">
        <f>IF(P143="","",P143*Config!$B$6)</f>
        <v/>
      </c>
      <c r="V143" s="15" t="str">
        <f>IF(Q143="","",Q143*Config!$B$6)</f>
        <v/>
      </c>
      <c r="W143" s="15" t="str">
        <f>IF(R143="","",R143*Config!$B$6)</f>
        <v/>
      </c>
      <c r="X143" s="15" t="str">
        <f>IF(S143="","",S143*Config!$B$6)</f>
        <v/>
      </c>
      <c r="Y143" s="15" t="str">
        <f>IF(T143="","",T143*Config!$B$6)</f>
        <v/>
      </c>
      <c r="Z143" s="15" t="str">
        <f>IF(U143="","",Config!$B$4 + SUM($U$2:U143))</f>
        <v/>
      </c>
      <c r="AA143" s="15" t="str">
        <f>IF(V143="","",Config!$B$4 + SUM($V$2:V143))</f>
        <v/>
      </c>
      <c r="AB143" s="15" t="str">
        <f>IF(W143="","",Config!$B$4 + SUM($W$2:W143))</f>
        <v/>
      </c>
      <c r="AC143" s="15" t="str">
        <f>IF(X143="","",Config!$B$4 + SUM($X$2:X143))</f>
        <v/>
      </c>
      <c r="AD143" s="15" t="str">
        <f>IF(Y143="","",Config!$B$4 + SUM($Y$2:Y143))</f>
        <v/>
      </c>
      <c r="AE143" s="15" t="str">
        <f>IF(P143="","",P143*J143/100*Config!$B$11)</f>
        <v/>
      </c>
      <c r="AF143" s="15" t="str">
        <f>IF(Q143="","",Q143*J143/100*Config!$B$11)</f>
        <v/>
      </c>
      <c r="AG143" s="15" t="str">
        <f>IF(R143="","",R143*J143/100*Config!$B$11)</f>
        <v/>
      </c>
      <c r="AH143" s="15" t="str">
        <f>IF(S143="","",S143*J143/100*Config!$B$11)</f>
        <v/>
      </c>
      <c r="AI143" s="15" t="str">
        <f>IF(T143="","",T143*J143/100*Config!$B$11)</f>
        <v/>
      </c>
      <c r="AJ143" s="15" t="str">
        <f>IF(AE143="","",Config!$B$9 + SUM($AE$2:AE143))</f>
        <v/>
      </c>
      <c r="AK143" s="15" t="str">
        <f>IF(AF143="","",Config!$B$9 + SUM($AF$2:AF143))</f>
        <v/>
      </c>
      <c r="AL143" s="15" t="str">
        <f>IF(AG143="","",Config!$B$9 + SUM($AG$2:AG143))</f>
        <v/>
      </c>
      <c r="AM143" s="15" t="str">
        <f>IF(AH143="","",Config!$B$9 + SUM($AH$2:AH143))</f>
        <v/>
      </c>
      <c r="AN143" s="15" t="str">
        <f>IF(AI143="","",Config!$B$9 + SUM($AI$2:AI143))</f>
        <v/>
      </c>
      <c r="AO143" s="16" t="str">
        <f t="shared" si="101"/>
        <v/>
      </c>
      <c r="AP143" s="16" t="str">
        <f t="shared" si="102"/>
        <v/>
      </c>
      <c r="AQ143" s="16" t="str">
        <f t="shared" si="103"/>
        <v/>
      </c>
      <c r="AR143" s="16" t="str">
        <f t="shared" si="104"/>
        <v/>
      </c>
      <c r="AS143" s="16" t="str">
        <f t="shared" si="105"/>
        <v/>
      </c>
      <c r="AT143" s="17" t="str">
        <f t="shared" si="121"/>
        <v/>
      </c>
      <c r="AU143" s="17" t="str">
        <f t="shared" si="122"/>
        <v/>
      </c>
      <c r="AV143" s="17" t="str">
        <f t="shared" si="123"/>
        <v/>
      </c>
      <c r="AW143" s="17" t="str">
        <f t="shared" si="124"/>
        <v/>
      </c>
      <c r="AX143" s="17" t="str">
        <f t="shared" si="125"/>
        <v/>
      </c>
      <c r="AY143" s="17" t="str">
        <f t="shared" si="106"/>
        <v/>
      </c>
      <c r="AZ143" s="17" t="str">
        <f t="shared" si="107"/>
        <v/>
      </c>
      <c r="BA143" s="17" t="str">
        <f t="shared" si="108"/>
        <v/>
      </c>
      <c r="BB143" s="17" t="str">
        <f t="shared" si="109"/>
        <v/>
      </c>
      <c r="BC143" s="17" t="str">
        <f t="shared" si="110"/>
        <v/>
      </c>
      <c r="BD143" s="17" t="str">
        <f>IF(OR(AE143="",B143=""),"",SUMIFS($AE$2:AE143,$B$2:B143,B143))</f>
        <v/>
      </c>
      <c r="BE143" s="17" t="str">
        <f>IF(OR(AF143="",B143=""),"",SUMIFS($AF$2:AF143,$B$2:B143,B143))</f>
        <v/>
      </c>
      <c r="BF143" s="17" t="str">
        <f>IF(OR(AG143="",B143=""),"",SUMIFS($AG$2:AG143,$B$2:B143,B143))</f>
        <v/>
      </c>
      <c r="BG143" s="17" t="str">
        <f>IF(OR(AH143="",B143=""),"",SUMIFS($AH$2:AH143,$B$2:B143,B143))</f>
        <v/>
      </c>
      <c r="BH143" s="17" t="str">
        <f>IF(OR(AI143="",B143=""),"",SUMIFS($AI$2:AI143,$B$2:B143,B143))</f>
        <v/>
      </c>
      <c r="BI143" s="17" t="str">
        <f t="shared" si="126"/>
        <v/>
      </c>
      <c r="BJ143" s="17" t="str">
        <f t="shared" si="127"/>
        <v/>
      </c>
      <c r="BK143" s="17" t="str">
        <f t="shared" si="128"/>
        <v/>
      </c>
      <c r="BL143" s="17" t="str">
        <f t="shared" si="129"/>
        <v/>
      </c>
      <c r="BM143" s="17" t="str">
        <f t="shared" si="130"/>
        <v/>
      </c>
      <c r="BN143" s="17" t="str">
        <f t="shared" si="111"/>
        <v/>
      </c>
      <c r="BO143" s="17" t="str">
        <f t="shared" si="112"/>
        <v/>
      </c>
      <c r="BP143" s="17" t="str">
        <f t="shared" si="113"/>
        <v/>
      </c>
      <c r="BQ143" s="17" t="str">
        <f t="shared" si="114"/>
        <v/>
      </c>
      <c r="BR143" s="17" t="str">
        <f t="shared" si="115"/>
        <v/>
      </c>
    </row>
    <row r="144" spans="1:70" x14ac:dyDescent="0.25">
      <c r="A144">
        <f t="shared" si="99"/>
        <v>143</v>
      </c>
      <c r="B144" s="9"/>
      <c r="C144" s="12"/>
      <c r="D144" s="11" t="str">
        <f t="shared" si="131"/>
        <v/>
      </c>
      <c r="E144" s="11" t="str">
        <f t="shared" si="100"/>
        <v/>
      </c>
      <c r="F144" s="12"/>
      <c r="G144" s="12"/>
      <c r="H144" s="12"/>
      <c r="I144" s="12"/>
      <c r="J144" s="13"/>
      <c r="K144" s="13"/>
      <c r="L144" s="13"/>
      <c r="M144" s="13"/>
      <c r="N144" s="12"/>
      <c r="O144" s="12"/>
      <c r="P144" s="14" t="str">
        <f t="shared" si="116"/>
        <v/>
      </c>
      <c r="Q144" s="14" t="str">
        <f t="shared" si="117"/>
        <v/>
      </c>
      <c r="R144" s="14" t="str">
        <f t="shared" si="118"/>
        <v/>
      </c>
      <c r="S144" s="14" t="str">
        <f t="shared" si="119"/>
        <v/>
      </c>
      <c r="T144" s="14" t="str">
        <f t="shared" si="120"/>
        <v/>
      </c>
      <c r="U144" s="15" t="str">
        <f>IF(P144="","",P144*Config!$B$6)</f>
        <v/>
      </c>
      <c r="V144" s="15" t="str">
        <f>IF(Q144="","",Q144*Config!$B$6)</f>
        <v/>
      </c>
      <c r="W144" s="15" t="str">
        <f>IF(R144="","",R144*Config!$B$6)</f>
        <v/>
      </c>
      <c r="X144" s="15" t="str">
        <f>IF(S144="","",S144*Config!$B$6)</f>
        <v/>
      </c>
      <c r="Y144" s="15" t="str">
        <f>IF(T144="","",T144*Config!$B$6)</f>
        <v/>
      </c>
      <c r="Z144" s="15" t="str">
        <f>IF(U144="","",Config!$B$4 + SUM($U$2:U144))</f>
        <v/>
      </c>
      <c r="AA144" s="15" t="str">
        <f>IF(V144="","",Config!$B$4 + SUM($V$2:V144))</f>
        <v/>
      </c>
      <c r="AB144" s="15" t="str">
        <f>IF(W144="","",Config!$B$4 + SUM($W$2:W144))</f>
        <v/>
      </c>
      <c r="AC144" s="15" t="str">
        <f>IF(X144="","",Config!$B$4 + SUM($X$2:X144))</f>
        <v/>
      </c>
      <c r="AD144" s="15" t="str">
        <f>IF(Y144="","",Config!$B$4 + SUM($Y$2:Y144))</f>
        <v/>
      </c>
      <c r="AE144" s="15" t="str">
        <f>IF(P144="","",P144*J144/100*Config!$B$11)</f>
        <v/>
      </c>
      <c r="AF144" s="15" t="str">
        <f>IF(Q144="","",Q144*J144/100*Config!$B$11)</f>
        <v/>
      </c>
      <c r="AG144" s="15" t="str">
        <f>IF(R144="","",R144*J144/100*Config!$B$11)</f>
        <v/>
      </c>
      <c r="AH144" s="15" t="str">
        <f>IF(S144="","",S144*J144/100*Config!$B$11)</f>
        <v/>
      </c>
      <c r="AI144" s="15" t="str">
        <f>IF(T144="","",T144*J144/100*Config!$B$11)</f>
        <v/>
      </c>
      <c r="AJ144" s="15" t="str">
        <f>IF(AE144="","",Config!$B$9 + SUM($AE$2:AE144))</f>
        <v/>
      </c>
      <c r="AK144" s="15" t="str">
        <f>IF(AF144="","",Config!$B$9 + SUM($AF$2:AF144))</f>
        <v/>
      </c>
      <c r="AL144" s="15" t="str">
        <f>IF(AG144="","",Config!$B$9 + SUM($AG$2:AG144))</f>
        <v/>
      </c>
      <c r="AM144" s="15" t="str">
        <f>IF(AH144="","",Config!$B$9 + SUM($AH$2:AH144))</f>
        <v/>
      </c>
      <c r="AN144" s="15" t="str">
        <f>IF(AI144="","",Config!$B$9 + SUM($AI$2:AI144))</f>
        <v/>
      </c>
      <c r="AO144" s="16" t="str">
        <f t="shared" si="101"/>
        <v/>
      </c>
      <c r="AP144" s="16" t="str">
        <f t="shared" si="102"/>
        <v/>
      </c>
      <c r="AQ144" s="16" t="str">
        <f t="shared" si="103"/>
        <v/>
      </c>
      <c r="AR144" s="16" t="str">
        <f t="shared" si="104"/>
        <v/>
      </c>
      <c r="AS144" s="16" t="str">
        <f t="shared" si="105"/>
        <v/>
      </c>
      <c r="AT144" s="17" t="str">
        <f t="shared" si="121"/>
        <v/>
      </c>
      <c r="AU144" s="17" t="str">
        <f t="shared" si="122"/>
        <v/>
      </c>
      <c r="AV144" s="17" t="str">
        <f t="shared" si="123"/>
        <v/>
      </c>
      <c r="AW144" s="17" t="str">
        <f t="shared" si="124"/>
        <v/>
      </c>
      <c r="AX144" s="17" t="str">
        <f t="shared" si="125"/>
        <v/>
      </c>
      <c r="AY144" s="17" t="str">
        <f t="shared" si="106"/>
        <v/>
      </c>
      <c r="AZ144" s="17" t="str">
        <f t="shared" si="107"/>
        <v/>
      </c>
      <c r="BA144" s="17" t="str">
        <f t="shared" si="108"/>
        <v/>
      </c>
      <c r="BB144" s="17" t="str">
        <f t="shared" si="109"/>
        <v/>
      </c>
      <c r="BC144" s="17" t="str">
        <f t="shared" si="110"/>
        <v/>
      </c>
      <c r="BD144" s="17" t="str">
        <f>IF(OR(AE144="",B144=""),"",SUMIFS($AE$2:AE144,$B$2:B144,B144))</f>
        <v/>
      </c>
      <c r="BE144" s="17" t="str">
        <f>IF(OR(AF144="",B144=""),"",SUMIFS($AF$2:AF144,$B$2:B144,B144))</f>
        <v/>
      </c>
      <c r="BF144" s="17" t="str">
        <f>IF(OR(AG144="",B144=""),"",SUMIFS($AG$2:AG144,$B$2:B144,B144))</f>
        <v/>
      </c>
      <c r="BG144" s="17" t="str">
        <f>IF(OR(AH144="",B144=""),"",SUMIFS($AH$2:AH144,$B$2:B144,B144))</f>
        <v/>
      </c>
      <c r="BH144" s="17" t="str">
        <f>IF(OR(AI144="",B144=""),"",SUMIFS($AI$2:AI144,$B$2:B144,B144))</f>
        <v/>
      </c>
      <c r="BI144" s="17" t="str">
        <f t="shared" si="126"/>
        <v/>
      </c>
      <c r="BJ144" s="17" t="str">
        <f t="shared" si="127"/>
        <v/>
      </c>
      <c r="BK144" s="17" t="str">
        <f t="shared" si="128"/>
        <v/>
      </c>
      <c r="BL144" s="17" t="str">
        <f t="shared" si="129"/>
        <v/>
      </c>
      <c r="BM144" s="17" t="str">
        <f t="shared" si="130"/>
        <v/>
      </c>
      <c r="BN144" s="17" t="str">
        <f t="shared" si="111"/>
        <v/>
      </c>
      <c r="BO144" s="17" t="str">
        <f t="shared" si="112"/>
        <v/>
      </c>
      <c r="BP144" s="17" t="str">
        <f t="shared" si="113"/>
        <v/>
      </c>
      <c r="BQ144" s="17" t="str">
        <f t="shared" si="114"/>
        <v/>
      </c>
      <c r="BR144" s="17" t="str">
        <f t="shared" si="115"/>
        <v/>
      </c>
    </row>
    <row r="145" spans="1:70" x14ac:dyDescent="0.25">
      <c r="A145">
        <f t="shared" si="99"/>
        <v>144</v>
      </c>
      <c r="B145" s="9"/>
      <c r="C145" s="12"/>
      <c r="D145" s="11" t="str">
        <f t="shared" si="131"/>
        <v/>
      </c>
      <c r="E145" s="11" t="str">
        <f t="shared" si="100"/>
        <v/>
      </c>
      <c r="F145" s="12"/>
      <c r="G145" s="12"/>
      <c r="H145" s="12"/>
      <c r="I145" s="12"/>
      <c r="J145" s="13"/>
      <c r="K145" s="13"/>
      <c r="L145" s="13"/>
      <c r="M145" s="13"/>
      <c r="N145" s="12"/>
      <c r="O145" s="12"/>
      <c r="P145" s="14" t="str">
        <f t="shared" si="116"/>
        <v/>
      </c>
      <c r="Q145" s="14" t="str">
        <f t="shared" si="117"/>
        <v/>
      </c>
      <c r="R145" s="14" t="str">
        <f t="shared" si="118"/>
        <v/>
      </c>
      <c r="S145" s="14" t="str">
        <f t="shared" si="119"/>
        <v/>
      </c>
      <c r="T145" s="14" t="str">
        <f t="shared" si="120"/>
        <v/>
      </c>
      <c r="U145" s="15" t="str">
        <f>IF(P145="","",P145*Config!$B$6)</f>
        <v/>
      </c>
      <c r="V145" s="15" t="str">
        <f>IF(Q145="","",Q145*Config!$B$6)</f>
        <v/>
      </c>
      <c r="W145" s="15" t="str">
        <f>IF(R145="","",R145*Config!$B$6)</f>
        <v/>
      </c>
      <c r="X145" s="15" t="str">
        <f>IF(S145="","",S145*Config!$B$6)</f>
        <v/>
      </c>
      <c r="Y145" s="15" t="str">
        <f>IF(T145="","",T145*Config!$B$6)</f>
        <v/>
      </c>
      <c r="Z145" s="15" t="str">
        <f>IF(U145="","",Config!$B$4 + SUM($U$2:U145))</f>
        <v/>
      </c>
      <c r="AA145" s="15" t="str">
        <f>IF(V145="","",Config!$B$4 + SUM($V$2:V145))</f>
        <v/>
      </c>
      <c r="AB145" s="15" t="str">
        <f>IF(W145="","",Config!$B$4 + SUM($W$2:W145))</f>
        <v/>
      </c>
      <c r="AC145" s="15" t="str">
        <f>IF(X145="","",Config!$B$4 + SUM($X$2:X145))</f>
        <v/>
      </c>
      <c r="AD145" s="15" t="str">
        <f>IF(Y145="","",Config!$B$4 + SUM($Y$2:Y145))</f>
        <v/>
      </c>
      <c r="AE145" s="15" t="str">
        <f>IF(P145="","",P145*J145/100*Config!$B$11)</f>
        <v/>
      </c>
      <c r="AF145" s="15" t="str">
        <f>IF(Q145="","",Q145*J145/100*Config!$B$11)</f>
        <v/>
      </c>
      <c r="AG145" s="15" t="str">
        <f>IF(R145="","",R145*J145/100*Config!$B$11)</f>
        <v/>
      </c>
      <c r="AH145" s="15" t="str">
        <f>IF(S145="","",S145*J145/100*Config!$B$11)</f>
        <v/>
      </c>
      <c r="AI145" s="15" t="str">
        <f>IF(T145="","",T145*J145/100*Config!$B$11)</f>
        <v/>
      </c>
      <c r="AJ145" s="15" t="str">
        <f>IF(AE145="","",Config!$B$9 + SUM($AE$2:AE145))</f>
        <v/>
      </c>
      <c r="AK145" s="15" t="str">
        <f>IF(AF145="","",Config!$B$9 + SUM($AF$2:AF145))</f>
        <v/>
      </c>
      <c r="AL145" s="15" t="str">
        <f>IF(AG145="","",Config!$B$9 + SUM($AG$2:AG145))</f>
        <v/>
      </c>
      <c r="AM145" s="15" t="str">
        <f>IF(AH145="","",Config!$B$9 + SUM($AH$2:AH145))</f>
        <v/>
      </c>
      <c r="AN145" s="15" t="str">
        <f>IF(AI145="","",Config!$B$9 + SUM($AI$2:AI145))</f>
        <v/>
      </c>
      <c r="AO145" s="16" t="str">
        <f t="shared" si="101"/>
        <v/>
      </c>
      <c r="AP145" s="16" t="str">
        <f t="shared" si="102"/>
        <v/>
      </c>
      <c r="AQ145" s="16" t="str">
        <f t="shared" si="103"/>
        <v/>
      </c>
      <c r="AR145" s="16" t="str">
        <f t="shared" si="104"/>
        <v/>
      </c>
      <c r="AS145" s="16" t="str">
        <f t="shared" si="105"/>
        <v/>
      </c>
      <c r="AT145" s="17" t="str">
        <f t="shared" si="121"/>
        <v/>
      </c>
      <c r="AU145" s="17" t="str">
        <f t="shared" si="122"/>
        <v/>
      </c>
      <c r="AV145" s="17" t="str">
        <f t="shared" si="123"/>
        <v/>
      </c>
      <c r="AW145" s="17" t="str">
        <f t="shared" si="124"/>
        <v/>
      </c>
      <c r="AX145" s="17" t="str">
        <f t="shared" si="125"/>
        <v/>
      </c>
      <c r="AY145" s="17" t="str">
        <f t="shared" si="106"/>
        <v/>
      </c>
      <c r="AZ145" s="17" t="str">
        <f t="shared" si="107"/>
        <v/>
      </c>
      <c r="BA145" s="17" t="str">
        <f t="shared" si="108"/>
        <v/>
      </c>
      <c r="BB145" s="17" t="str">
        <f t="shared" si="109"/>
        <v/>
      </c>
      <c r="BC145" s="17" t="str">
        <f t="shared" si="110"/>
        <v/>
      </c>
      <c r="BD145" s="17" t="str">
        <f>IF(OR(AE145="",B145=""),"",SUMIFS($AE$2:AE145,$B$2:B145,B145))</f>
        <v/>
      </c>
      <c r="BE145" s="17" t="str">
        <f>IF(OR(AF145="",B145=""),"",SUMIFS($AF$2:AF145,$B$2:B145,B145))</f>
        <v/>
      </c>
      <c r="BF145" s="17" t="str">
        <f>IF(OR(AG145="",B145=""),"",SUMIFS($AG$2:AG145,$B$2:B145,B145))</f>
        <v/>
      </c>
      <c r="BG145" s="17" t="str">
        <f>IF(OR(AH145="",B145=""),"",SUMIFS($AH$2:AH145,$B$2:B145,B145))</f>
        <v/>
      </c>
      <c r="BH145" s="17" t="str">
        <f>IF(OR(AI145="",B145=""),"",SUMIFS($AI$2:AI145,$B$2:B145,B145))</f>
        <v/>
      </c>
      <c r="BI145" s="17" t="str">
        <f t="shared" si="126"/>
        <v/>
      </c>
      <c r="BJ145" s="17" t="str">
        <f t="shared" si="127"/>
        <v/>
      </c>
      <c r="BK145" s="17" t="str">
        <f t="shared" si="128"/>
        <v/>
      </c>
      <c r="BL145" s="17" t="str">
        <f t="shared" si="129"/>
        <v/>
      </c>
      <c r="BM145" s="17" t="str">
        <f t="shared" si="130"/>
        <v/>
      </c>
      <c r="BN145" s="17" t="str">
        <f t="shared" si="111"/>
        <v/>
      </c>
      <c r="BO145" s="17" t="str">
        <f t="shared" si="112"/>
        <v/>
      </c>
      <c r="BP145" s="17" t="str">
        <f t="shared" si="113"/>
        <v/>
      </c>
      <c r="BQ145" s="17" t="str">
        <f t="shared" si="114"/>
        <v/>
      </c>
      <c r="BR145" s="17" t="str">
        <f t="shared" si="115"/>
        <v/>
      </c>
    </row>
    <row r="146" spans="1:70" x14ac:dyDescent="0.25">
      <c r="A146">
        <f t="shared" si="99"/>
        <v>145</v>
      </c>
      <c r="B146" s="9"/>
      <c r="C146" s="12"/>
      <c r="D146" s="11" t="str">
        <f t="shared" si="131"/>
        <v/>
      </c>
      <c r="E146" s="11" t="str">
        <f t="shared" si="100"/>
        <v/>
      </c>
      <c r="F146" s="12"/>
      <c r="G146" s="12"/>
      <c r="H146" s="12"/>
      <c r="I146" s="12"/>
      <c r="J146" s="13"/>
      <c r="K146" s="13"/>
      <c r="L146" s="13"/>
      <c r="M146" s="13"/>
      <c r="N146" s="12"/>
      <c r="O146" s="12"/>
      <c r="P146" s="14" t="str">
        <f t="shared" si="116"/>
        <v/>
      </c>
      <c r="Q146" s="14" t="str">
        <f t="shared" si="117"/>
        <v/>
      </c>
      <c r="R146" s="14" t="str">
        <f t="shared" si="118"/>
        <v/>
      </c>
      <c r="S146" s="14" t="str">
        <f t="shared" si="119"/>
        <v/>
      </c>
      <c r="T146" s="14" t="str">
        <f t="shared" si="120"/>
        <v/>
      </c>
      <c r="U146" s="15" t="str">
        <f>IF(P146="","",P146*Config!$B$6)</f>
        <v/>
      </c>
      <c r="V146" s="15" t="str">
        <f>IF(Q146="","",Q146*Config!$B$6)</f>
        <v/>
      </c>
      <c r="W146" s="15" t="str">
        <f>IF(R146="","",R146*Config!$B$6)</f>
        <v/>
      </c>
      <c r="X146" s="15" t="str">
        <f>IF(S146="","",S146*Config!$B$6)</f>
        <v/>
      </c>
      <c r="Y146" s="15" t="str">
        <f>IF(T146="","",T146*Config!$B$6)</f>
        <v/>
      </c>
      <c r="Z146" s="15" t="str">
        <f>IF(U146="","",Config!$B$4 + SUM($U$2:U146))</f>
        <v/>
      </c>
      <c r="AA146" s="15" t="str">
        <f>IF(V146="","",Config!$B$4 + SUM($V$2:V146))</f>
        <v/>
      </c>
      <c r="AB146" s="15" t="str">
        <f>IF(W146="","",Config!$B$4 + SUM($W$2:W146))</f>
        <v/>
      </c>
      <c r="AC146" s="15" t="str">
        <f>IF(X146="","",Config!$B$4 + SUM($X$2:X146))</f>
        <v/>
      </c>
      <c r="AD146" s="15" t="str">
        <f>IF(Y146="","",Config!$B$4 + SUM($Y$2:Y146))</f>
        <v/>
      </c>
      <c r="AE146" s="15" t="str">
        <f>IF(P146="","",P146*J146/100*Config!$B$11)</f>
        <v/>
      </c>
      <c r="AF146" s="15" t="str">
        <f>IF(Q146="","",Q146*J146/100*Config!$B$11)</f>
        <v/>
      </c>
      <c r="AG146" s="15" t="str">
        <f>IF(R146="","",R146*J146/100*Config!$B$11)</f>
        <v/>
      </c>
      <c r="AH146" s="15" t="str">
        <f>IF(S146="","",S146*J146/100*Config!$B$11)</f>
        <v/>
      </c>
      <c r="AI146" s="15" t="str">
        <f>IF(T146="","",T146*J146/100*Config!$B$11)</f>
        <v/>
      </c>
      <c r="AJ146" s="15" t="str">
        <f>IF(AE146="","",Config!$B$9 + SUM($AE$2:AE146))</f>
        <v/>
      </c>
      <c r="AK146" s="15" t="str">
        <f>IF(AF146="","",Config!$B$9 + SUM($AF$2:AF146))</f>
        <v/>
      </c>
      <c r="AL146" s="15" t="str">
        <f>IF(AG146="","",Config!$B$9 + SUM($AG$2:AG146))</f>
        <v/>
      </c>
      <c r="AM146" s="15" t="str">
        <f>IF(AH146="","",Config!$B$9 + SUM($AH$2:AH146))</f>
        <v/>
      </c>
      <c r="AN146" s="15" t="str">
        <f>IF(AI146="","",Config!$B$9 + SUM($AI$2:AI146))</f>
        <v/>
      </c>
      <c r="AO146" s="16" t="str">
        <f t="shared" si="101"/>
        <v/>
      </c>
      <c r="AP146" s="16" t="str">
        <f t="shared" si="102"/>
        <v/>
      </c>
      <c r="AQ146" s="16" t="str">
        <f t="shared" si="103"/>
        <v/>
      </c>
      <c r="AR146" s="16" t="str">
        <f t="shared" si="104"/>
        <v/>
      </c>
      <c r="AS146" s="16" t="str">
        <f t="shared" si="105"/>
        <v/>
      </c>
      <c r="AT146" s="17" t="str">
        <f t="shared" si="121"/>
        <v/>
      </c>
      <c r="AU146" s="17" t="str">
        <f t="shared" si="122"/>
        <v/>
      </c>
      <c r="AV146" s="17" t="str">
        <f t="shared" si="123"/>
        <v/>
      </c>
      <c r="AW146" s="17" t="str">
        <f t="shared" si="124"/>
        <v/>
      </c>
      <c r="AX146" s="17" t="str">
        <f t="shared" si="125"/>
        <v/>
      </c>
      <c r="AY146" s="17" t="str">
        <f t="shared" si="106"/>
        <v/>
      </c>
      <c r="AZ146" s="17" t="str">
        <f t="shared" si="107"/>
        <v/>
      </c>
      <c r="BA146" s="17" t="str">
        <f t="shared" si="108"/>
        <v/>
      </c>
      <c r="BB146" s="17" t="str">
        <f t="shared" si="109"/>
        <v/>
      </c>
      <c r="BC146" s="17" t="str">
        <f t="shared" si="110"/>
        <v/>
      </c>
      <c r="BD146" s="17" t="str">
        <f>IF(OR(AE146="",B146=""),"",SUMIFS($AE$2:AE146,$B$2:B146,B146))</f>
        <v/>
      </c>
      <c r="BE146" s="17" t="str">
        <f>IF(OR(AF146="",B146=""),"",SUMIFS($AF$2:AF146,$B$2:B146,B146))</f>
        <v/>
      </c>
      <c r="BF146" s="17" t="str">
        <f>IF(OR(AG146="",B146=""),"",SUMIFS($AG$2:AG146,$B$2:B146,B146))</f>
        <v/>
      </c>
      <c r="BG146" s="17" t="str">
        <f>IF(OR(AH146="",B146=""),"",SUMIFS($AH$2:AH146,$B$2:B146,B146))</f>
        <v/>
      </c>
      <c r="BH146" s="17" t="str">
        <f>IF(OR(AI146="",B146=""),"",SUMIFS($AI$2:AI146,$B$2:B146,B146))</f>
        <v/>
      </c>
      <c r="BI146" s="17" t="str">
        <f t="shared" si="126"/>
        <v/>
      </c>
      <c r="BJ146" s="17" t="str">
        <f t="shared" si="127"/>
        <v/>
      </c>
      <c r="BK146" s="17" t="str">
        <f t="shared" si="128"/>
        <v/>
      </c>
      <c r="BL146" s="17" t="str">
        <f t="shared" si="129"/>
        <v/>
      </c>
      <c r="BM146" s="17" t="str">
        <f t="shared" si="130"/>
        <v/>
      </c>
      <c r="BN146" s="17" t="str">
        <f t="shared" si="111"/>
        <v/>
      </c>
      <c r="BO146" s="17" t="str">
        <f t="shared" si="112"/>
        <v/>
      </c>
      <c r="BP146" s="17" t="str">
        <f t="shared" si="113"/>
        <v/>
      </c>
      <c r="BQ146" s="17" t="str">
        <f t="shared" si="114"/>
        <v/>
      </c>
      <c r="BR146" s="17" t="str">
        <f t="shared" si="115"/>
        <v/>
      </c>
    </row>
    <row r="147" spans="1:70" x14ac:dyDescent="0.25">
      <c r="A147">
        <f t="shared" si="99"/>
        <v>146</v>
      </c>
      <c r="B147" s="9"/>
      <c r="C147" s="12"/>
      <c r="D147" s="11" t="str">
        <f t="shared" si="131"/>
        <v/>
      </c>
      <c r="E147" s="11" t="str">
        <f t="shared" si="100"/>
        <v/>
      </c>
      <c r="F147" s="12"/>
      <c r="G147" s="12"/>
      <c r="H147" s="12"/>
      <c r="I147" s="12"/>
      <c r="J147" s="13"/>
      <c r="K147" s="13"/>
      <c r="L147" s="13"/>
      <c r="M147" s="13"/>
      <c r="N147" s="12"/>
      <c r="O147" s="12"/>
      <c r="P147" s="14" t="str">
        <f t="shared" si="116"/>
        <v/>
      </c>
      <c r="Q147" s="14" t="str">
        <f t="shared" si="117"/>
        <v/>
      </c>
      <c r="R147" s="14" t="str">
        <f t="shared" si="118"/>
        <v/>
      </c>
      <c r="S147" s="14" t="str">
        <f t="shared" si="119"/>
        <v/>
      </c>
      <c r="T147" s="14" t="str">
        <f t="shared" si="120"/>
        <v/>
      </c>
      <c r="U147" s="15" t="str">
        <f>IF(P147="","",P147*Config!$B$6)</f>
        <v/>
      </c>
      <c r="V147" s="15" t="str">
        <f>IF(Q147="","",Q147*Config!$B$6)</f>
        <v/>
      </c>
      <c r="W147" s="15" t="str">
        <f>IF(R147="","",R147*Config!$B$6)</f>
        <v/>
      </c>
      <c r="X147" s="15" t="str">
        <f>IF(S147="","",S147*Config!$B$6)</f>
        <v/>
      </c>
      <c r="Y147" s="15" t="str">
        <f>IF(T147="","",T147*Config!$B$6)</f>
        <v/>
      </c>
      <c r="Z147" s="15" t="str">
        <f>IF(U147="","",Config!$B$4 + SUM($U$2:U147))</f>
        <v/>
      </c>
      <c r="AA147" s="15" t="str">
        <f>IF(V147="","",Config!$B$4 + SUM($V$2:V147))</f>
        <v/>
      </c>
      <c r="AB147" s="15" t="str">
        <f>IF(W147="","",Config!$B$4 + SUM($W$2:W147))</f>
        <v/>
      </c>
      <c r="AC147" s="15" t="str">
        <f>IF(X147="","",Config!$B$4 + SUM($X$2:X147))</f>
        <v/>
      </c>
      <c r="AD147" s="15" t="str">
        <f>IF(Y147="","",Config!$B$4 + SUM($Y$2:Y147))</f>
        <v/>
      </c>
      <c r="AE147" s="15" t="str">
        <f>IF(P147="","",P147*J147/100*Config!$B$11)</f>
        <v/>
      </c>
      <c r="AF147" s="15" t="str">
        <f>IF(Q147="","",Q147*J147/100*Config!$B$11)</f>
        <v/>
      </c>
      <c r="AG147" s="15" t="str">
        <f>IF(R147="","",R147*J147/100*Config!$B$11)</f>
        <v/>
      </c>
      <c r="AH147" s="15" t="str">
        <f>IF(S147="","",S147*J147/100*Config!$B$11)</f>
        <v/>
      </c>
      <c r="AI147" s="15" t="str">
        <f>IF(T147="","",T147*J147/100*Config!$B$11)</f>
        <v/>
      </c>
      <c r="AJ147" s="15" t="str">
        <f>IF(AE147="","",Config!$B$9 + SUM($AE$2:AE147))</f>
        <v/>
      </c>
      <c r="AK147" s="15" t="str">
        <f>IF(AF147="","",Config!$B$9 + SUM($AF$2:AF147))</f>
        <v/>
      </c>
      <c r="AL147" s="15" t="str">
        <f>IF(AG147="","",Config!$B$9 + SUM($AG$2:AG147))</f>
        <v/>
      </c>
      <c r="AM147" s="15" t="str">
        <f>IF(AH147="","",Config!$B$9 + SUM($AH$2:AH147))</f>
        <v/>
      </c>
      <c r="AN147" s="15" t="str">
        <f>IF(AI147="","",Config!$B$9 + SUM($AI$2:AI147))</f>
        <v/>
      </c>
      <c r="AO147" s="16" t="str">
        <f t="shared" si="101"/>
        <v/>
      </c>
      <c r="AP147" s="16" t="str">
        <f t="shared" si="102"/>
        <v/>
      </c>
      <c r="AQ147" s="16" t="str">
        <f t="shared" si="103"/>
        <v/>
      </c>
      <c r="AR147" s="16" t="str">
        <f t="shared" si="104"/>
        <v/>
      </c>
      <c r="AS147" s="16" t="str">
        <f t="shared" si="105"/>
        <v/>
      </c>
      <c r="AT147" s="17" t="str">
        <f t="shared" si="121"/>
        <v/>
      </c>
      <c r="AU147" s="17" t="str">
        <f t="shared" si="122"/>
        <v/>
      </c>
      <c r="AV147" s="17" t="str">
        <f t="shared" si="123"/>
        <v/>
      </c>
      <c r="AW147" s="17" t="str">
        <f t="shared" si="124"/>
        <v/>
      </c>
      <c r="AX147" s="17" t="str">
        <f t="shared" si="125"/>
        <v/>
      </c>
      <c r="AY147" s="17" t="str">
        <f t="shared" si="106"/>
        <v/>
      </c>
      <c r="AZ147" s="17" t="str">
        <f t="shared" si="107"/>
        <v/>
      </c>
      <c r="BA147" s="17" t="str">
        <f t="shared" si="108"/>
        <v/>
      </c>
      <c r="BB147" s="17" t="str">
        <f t="shared" si="109"/>
        <v/>
      </c>
      <c r="BC147" s="17" t="str">
        <f t="shared" si="110"/>
        <v/>
      </c>
      <c r="BD147" s="17" t="str">
        <f>IF(OR(AE147="",B147=""),"",SUMIFS($AE$2:AE147,$B$2:B147,B147))</f>
        <v/>
      </c>
      <c r="BE147" s="17" t="str">
        <f>IF(OR(AF147="",B147=""),"",SUMIFS($AF$2:AF147,$B$2:B147,B147))</f>
        <v/>
      </c>
      <c r="BF147" s="17" t="str">
        <f>IF(OR(AG147="",B147=""),"",SUMIFS($AG$2:AG147,$B$2:B147,B147))</f>
        <v/>
      </c>
      <c r="BG147" s="17" t="str">
        <f>IF(OR(AH147="",B147=""),"",SUMIFS($AH$2:AH147,$B$2:B147,B147))</f>
        <v/>
      </c>
      <c r="BH147" s="17" t="str">
        <f>IF(OR(AI147="",B147=""),"",SUMIFS($AI$2:AI147,$B$2:B147,B147))</f>
        <v/>
      </c>
      <c r="BI147" s="17" t="str">
        <f t="shared" si="126"/>
        <v/>
      </c>
      <c r="BJ147" s="17" t="str">
        <f t="shared" si="127"/>
        <v/>
      </c>
      <c r="BK147" s="17" t="str">
        <f t="shared" si="128"/>
        <v/>
      </c>
      <c r="BL147" s="17" t="str">
        <f t="shared" si="129"/>
        <v/>
      </c>
      <c r="BM147" s="17" t="str">
        <f t="shared" si="130"/>
        <v/>
      </c>
      <c r="BN147" s="17" t="str">
        <f t="shared" si="111"/>
        <v/>
      </c>
      <c r="BO147" s="17" t="str">
        <f t="shared" si="112"/>
        <v/>
      </c>
      <c r="BP147" s="17" t="str">
        <f t="shared" si="113"/>
        <v/>
      </c>
      <c r="BQ147" s="17" t="str">
        <f t="shared" si="114"/>
        <v/>
      </c>
      <c r="BR147" s="17" t="str">
        <f t="shared" si="115"/>
        <v/>
      </c>
    </row>
    <row r="148" spans="1:70" x14ac:dyDescent="0.25">
      <c r="A148">
        <f t="shared" si="99"/>
        <v>147</v>
      </c>
      <c r="B148" s="9"/>
      <c r="C148" s="12"/>
      <c r="D148" s="11" t="str">
        <f t="shared" si="131"/>
        <v/>
      </c>
      <c r="E148" s="11" t="str">
        <f t="shared" si="100"/>
        <v/>
      </c>
      <c r="F148" s="12"/>
      <c r="G148" s="12"/>
      <c r="H148" s="12"/>
      <c r="I148" s="12"/>
      <c r="J148" s="13"/>
      <c r="K148" s="13"/>
      <c r="L148" s="13"/>
      <c r="M148" s="13"/>
      <c r="N148" s="12"/>
      <c r="O148" s="12"/>
      <c r="P148" s="14" t="str">
        <f t="shared" si="116"/>
        <v/>
      </c>
      <c r="Q148" s="14" t="str">
        <f t="shared" si="117"/>
        <v/>
      </c>
      <c r="R148" s="14" t="str">
        <f t="shared" si="118"/>
        <v/>
      </c>
      <c r="S148" s="14" t="str">
        <f t="shared" si="119"/>
        <v/>
      </c>
      <c r="T148" s="14" t="str">
        <f t="shared" si="120"/>
        <v/>
      </c>
      <c r="U148" s="15" t="str">
        <f>IF(P148="","",P148*Config!$B$6)</f>
        <v/>
      </c>
      <c r="V148" s="15" t="str">
        <f>IF(Q148="","",Q148*Config!$B$6)</f>
        <v/>
      </c>
      <c r="W148" s="15" t="str">
        <f>IF(R148="","",R148*Config!$B$6)</f>
        <v/>
      </c>
      <c r="X148" s="15" t="str">
        <f>IF(S148="","",S148*Config!$B$6)</f>
        <v/>
      </c>
      <c r="Y148" s="15" t="str">
        <f>IF(T148="","",T148*Config!$B$6)</f>
        <v/>
      </c>
      <c r="Z148" s="15" t="str">
        <f>IF(U148="","",Config!$B$4 + SUM($U$2:U148))</f>
        <v/>
      </c>
      <c r="AA148" s="15" t="str">
        <f>IF(V148="","",Config!$B$4 + SUM($V$2:V148))</f>
        <v/>
      </c>
      <c r="AB148" s="15" t="str">
        <f>IF(W148="","",Config!$B$4 + SUM($W$2:W148))</f>
        <v/>
      </c>
      <c r="AC148" s="15" t="str">
        <f>IF(X148="","",Config!$B$4 + SUM($X$2:X148))</f>
        <v/>
      </c>
      <c r="AD148" s="15" t="str">
        <f>IF(Y148="","",Config!$B$4 + SUM($Y$2:Y148))</f>
        <v/>
      </c>
      <c r="AE148" s="15" t="str">
        <f>IF(P148="","",P148*J148/100*Config!$B$11)</f>
        <v/>
      </c>
      <c r="AF148" s="15" t="str">
        <f>IF(Q148="","",Q148*J148/100*Config!$B$11)</f>
        <v/>
      </c>
      <c r="AG148" s="15" t="str">
        <f>IF(R148="","",R148*J148/100*Config!$B$11)</f>
        <v/>
      </c>
      <c r="AH148" s="15" t="str">
        <f>IF(S148="","",S148*J148/100*Config!$B$11)</f>
        <v/>
      </c>
      <c r="AI148" s="15" t="str">
        <f>IF(T148="","",T148*J148/100*Config!$B$11)</f>
        <v/>
      </c>
      <c r="AJ148" s="15" t="str">
        <f>IF(AE148="","",Config!$B$9 + SUM($AE$2:AE148))</f>
        <v/>
      </c>
      <c r="AK148" s="15" t="str">
        <f>IF(AF148="","",Config!$B$9 + SUM($AF$2:AF148))</f>
        <v/>
      </c>
      <c r="AL148" s="15" t="str">
        <f>IF(AG148="","",Config!$B$9 + SUM($AG$2:AG148))</f>
        <v/>
      </c>
      <c r="AM148" s="15" t="str">
        <f>IF(AH148="","",Config!$B$9 + SUM($AH$2:AH148))</f>
        <v/>
      </c>
      <c r="AN148" s="15" t="str">
        <f>IF(AI148="","",Config!$B$9 + SUM($AI$2:AI148))</f>
        <v/>
      </c>
      <c r="AO148" s="16" t="str">
        <f t="shared" si="101"/>
        <v/>
      </c>
      <c r="AP148" s="16" t="str">
        <f t="shared" si="102"/>
        <v/>
      </c>
      <c r="AQ148" s="16" t="str">
        <f t="shared" si="103"/>
        <v/>
      </c>
      <c r="AR148" s="16" t="str">
        <f t="shared" si="104"/>
        <v/>
      </c>
      <c r="AS148" s="16" t="str">
        <f t="shared" si="105"/>
        <v/>
      </c>
      <c r="AT148" s="17" t="str">
        <f t="shared" si="121"/>
        <v/>
      </c>
      <c r="AU148" s="17" t="str">
        <f t="shared" si="122"/>
        <v/>
      </c>
      <c r="AV148" s="17" t="str">
        <f t="shared" si="123"/>
        <v/>
      </c>
      <c r="AW148" s="17" t="str">
        <f t="shared" si="124"/>
        <v/>
      </c>
      <c r="AX148" s="17" t="str">
        <f t="shared" si="125"/>
        <v/>
      </c>
      <c r="AY148" s="17" t="str">
        <f t="shared" si="106"/>
        <v/>
      </c>
      <c r="AZ148" s="17" t="str">
        <f t="shared" si="107"/>
        <v/>
      </c>
      <c r="BA148" s="17" t="str">
        <f t="shared" si="108"/>
        <v/>
      </c>
      <c r="BB148" s="17" t="str">
        <f t="shared" si="109"/>
        <v/>
      </c>
      <c r="BC148" s="17" t="str">
        <f t="shared" si="110"/>
        <v/>
      </c>
      <c r="BD148" s="17" t="str">
        <f>IF(OR(AE148="",B148=""),"",SUMIFS($AE$2:AE148,$B$2:B148,B148))</f>
        <v/>
      </c>
      <c r="BE148" s="17" t="str">
        <f>IF(OR(AF148="",B148=""),"",SUMIFS($AF$2:AF148,$B$2:B148,B148))</f>
        <v/>
      </c>
      <c r="BF148" s="17" t="str">
        <f>IF(OR(AG148="",B148=""),"",SUMIFS($AG$2:AG148,$B$2:B148,B148))</f>
        <v/>
      </c>
      <c r="BG148" s="17" t="str">
        <f>IF(OR(AH148="",B148=""),"",SUMIFS($AH$2:AH148,$B$2:B148,B148))</f>
        <v/>
      </c>
      <c r="BH148" s="17" t="str">
        <f>IF(OR(AI148="",B148=""),"",SUMIFS($AI$2:AI148,$B$2:B148,B148))</f>
        <v/>
      </c>
      <c r="BI148" s="17" t="str">
        <f t="shared" si="126"/>
        <v/>
      </c>
      <c r="BJ148" s="17" t="str">
        <f t="shared" si="127"/>
        <v/>
      </c>
      <c r="BK148" s="17" t="str">
        <f t="shared" si="128"/>
        <v/>
      </c>
      <c r="BL148" s="17" t="str">
        <f t="shared" si="129"/>
        <v/>
      </c>
      <c r="BM148" s="17" t="str">
        <f t="shared" si="130"/>
        <v/>
      </c>
      <c r="BN148" s="17" t="str">
        <f t="shared" si="111"/>
        <v/>
      </c>
      <c r="BO148" s="17" t="str">
        <f t="shared" si="112"/>
        <v/>
      </c>
      <c r="BP148" s="17" t="str">
        <f t="shared" si="113"/>
        <v/>
      </c>
      <c r="BQ148" s="17" t="str">
        <f t="shared" si="114"/>
        <v/>
      </c>
      <c r="BR148" s="17" t="str">
        <f t="shared" si="115"/>
        <v/>
      </c>
    </row>
    <row r="149" spans="1:70" x14ac:dyDescent="0.25">
      <c r="A149">
        <f t="shared" si="99"/>
        <v>148</v>
      </c>
      <c r="B149" s="9"/>
      <c r="C149" s="12"/>
      <c r="D149" s="11" t="str">
        <f t="shared" si="131"/>
        <v/>
      </c>
      <c r="E149" s="11" t="str">
        <f t="shared" si="100"/>
        <v/>
      </c>
      <c r="F149" s="12"/>
      <c r="G149" s="12"/>
      <c r="H149" s="12"/>
      <c r="I149" s="12"/>
      <c r="J149" s="13"/>
      <c r="K149" s="13"/>
      <c r="L149" s="13"/>
      <c r="M149" s="13"/>
      <c r="N149" s="12"/>
      <c r="O149" s="12"/>
      <c r="P149" s="14" t="str">
        <f t="shared" si="116"/>
        <v/>
      </c>
      <c r="Q149" s="14" t="str">
        <f t="shared" si="117"/>
        <v/>
      </c>
      <c r="R149" s="14" t="str">
        <f t="shared" si="118"/>
        <v/>
      </c>
      <c r="S149" s="14" t="str">
        <f t="shared" si="119"/>
        <v/>
      </c>
      <c r="T149" s="14" t="str">
        <f t="shared" si="120"/>
        <v/>
      </c>
      <c r="U149" s="15" t="str">
        <f>IF(P149="","",P149*Config!$B$6)</f>
        <v/>
      </c>
      <c r="V149" s="15" t="str">
        <f>IF(Q149="","",Q149*Config!$B$6)</f>
        <v/>
      </c>
      <c r="W149" s="15" t="str">
        <f>IF(R149="","",R149*Config!$B$6)</f>
        <v/>
      </c>
      <c r="X149" s="15" t="str">
        <f>IF(S149="","",S149*Config!$B$6)</f>
        <v/>
      </c>
      <c r="Y149" s="15" t="str">
        <f>IF(T149="","",T149*Config!$B$6)</f>
        <v/>
      </c>
      <c r="Z149" s="15" t="str">
        <f>IF(U149="","",Config!$B$4 + SUM($U$2:U149))</f>
        <v/>
      </c>
      <c r="AA149" s="15" t="str">
        <f>IF(V149="","",Config!$B$4 + SUM($V$2:V149))</f>
        <v/>
      </c>
      <c r="AB149" s="15" t="str">
        <f>IF(W149="","",Config!$B$4 + SUM($W$2:W149))</f>
        <v/>
      </c>
      <c r="AC149" s="15" t="str">
        <f>IF(X149="","",Config!$B$4 + SUM($X$2:X149))</f>
        <v/>
      </c>
      <c r="AD149" s="15" t="str">
        <f>IF(Y149="","",Config!$B$4 + SUM($Y$2:Y149))</f>
        <v/>
      </c>
      <c r="AE149" s="15" t="str">
        <f>IF(P149="","",P149*J149/100*Config!$B$11)</f>
        <v/>
      </c>
      <c r="AF149" s="15" t="str">
        <f>IF(Q149="","",Q149*J149/100*Config!$B$11)</f>
        <v/>
      </c>
      <c r="AG149" s="15" t="str">
        <f>IF(R149="","",R149*J149/100*Config!$B$11)</f>
        <v/>
      </c>
      <c r="AH149" s="15" t="str">
        <f>IF(S149="","",S149*J149/100*Config!$B$11)</f>
        <v/>
      </c>
      <c r="AI149" s="15" t="str">
        <f>IF(T149="","",T149*J149/100*Config!$B$11)</f>
        <v/>
      </c>
      <c r="AJ149" s="15" t="str">
        <f>IF(AE149="","",Config!$B$9 + SUM($AE$2:AE149))</f>
        <v/>
      </c>
      <c r="AK149" s="15" t="str">
        <f>IF(AF149="","",Config!$B$9 + SUM($AF$2:AF149))</f>
        <v/>
      </c>
      <c r="AL149" s="15" t="str">
        <f>IF(AG149="","",Config!$B$9 + SUM($AG$2:AG149))</f>
        <v/>
      </c>
      <c r="AM149" s="15" t="str">
        <f>IF(AH149="","",Config!$B$9 + SUM($AH$2:AH149))</f>
        <v/>
      </c>
      <c r="AN149" s="15" t="str">
        <f>IF(AI149="","",Config!$B$9 + SUM($AI$2:AI149))</f>
        <v/>
      </c>
      <c r="AO149" s="16" t="str">
        <f t="shared" si="101"/>
        <v/>
      </c>
      <c r="AP149" s="16" t="str">
        <f t="shared" si="102"/>
        <v/>
      </c>
      <c r="AQ149" s="16" t="str">
        <f t="shared" si="103"/>
        <v/>
      </c>
      <c r="AR149" s="16" t="str">
        <f t="shared" si="104"/>
        <v/>
      </c>
      <c r="AS149" s="16" t="str">
        <f t="shared" si="105"/>
        <v/>
      </c>
      <c r="AT149" s="17" t="str">
        <f t="shared" si="121"/>
        <v/>
      </c>
      <c r="AU149" s="17" t="str">
        <f t="shared" si="122"/>
        <v/>
      </c>
      <c r="AV149" s="17" t="str">
        <f t="shared" si="123"/>
        <v/>
      </c>
      <c r="AW149" s="17" t="str">
        <f t="shared" si="124"/>
        <v/>
      </c>
      <c r="AX149" s="17" t="str">
        <f t="shared" si="125"/>
        <v/>
      </c>
      <c r="AY149" s="17" t="str">
        <f t="shared" si="106"/>
        <v/>
      </c>
      <c r="AZ149" s="17" t="str">
        <f t="shared" si="107"/>
        <v/>
      </c>
      <c r="BA149" s="17" t="str">
        <f t="shared" si="108"/>
        <v/>
      </c>
      <c r="BB149" s="17" t="str">
        <f t="shared" si="109"/>
        <v/>
      </c>
      <c r="BC149" s="17" t="str">
        <f t="shared" si="110"/>
        <v/>
      </c>
      <c r="BD149" s="17" t="str">
        <f>IF(OR(AE149="",B149=""),"",SUMIFS($AE$2:AE149,$B$2:B149,B149))</f>
        <v/>
      </c>
      <c r="BE149" s="17" t="str">
        <f>IF(OR(AF149="",B149=""),"",SUMIFS($AF$2:AF149,$B$2:B149,B149))</f>
        <v/>
      </c>
      <c r="BF149" s="17" t="str">
        <f>IF(OR(AG149="",B149=""),"",SUMIFS($AG$2:AG149,$B$2:B149,B149))</f>
        <v/>
      </c>
      <c r="BG149" s="17" t="str">
        <f>IF(OR(AH149="",B149=""),"",SUMIFS($AH$2:AH149,$B$2:B149,B149))</f>
        <v/>
      </c>
      <c r="BH149" s="17" t="str">
        <f>IF(OR(AI149="",B149=""),"",SUMIFS($AI$2:AI149,$B$2:B149,B149))</f>
        <v/>
      </c>
      <c r="BI149" s="17" t="str">
        <f t="shared" si="126"/>
        <v/>
      </c>
      <c r="BJ149" s="17" t="str">
        <f t="shared" si="127"/>
        <v/>
      </c>
      <c r="BK149" s="17" t="str">
        <f t="shared" si="128"/>
        <v/>
      </c>
      <c r="BL149" s="17" t="str">
        <f t="shared" si="129"/>
        <v/>
      </c>
      <c r="BM149" s="17" t="str">
        <f t="shared" si="130"/>
        <v/>
      </c>
      <c r="BN149" s="17" t="str">
        <f t="shared" si="111"/>
        <v/>
      </c>
      <c r="BO149" s="17" t="str">
        <f t="shared" si="112"/>
        <v/>
      </c>
      <c r="BP149" s="17" t="str">
        <f t="shared" si="113"/>
        <v/>
      </c>
      <c r="BQ149" s="17" t="str">
        <f t="shared" si="114"/>
        <v/>
      </c>
      <c r="BR149" s="17" t="str">
        <f t="shared" si="115"/>
        <v/>
      </c>
    </row>
    <row r="150" spans="1:70" x14ac:dyDescent="0.25">
      <c r="A150">
        <f t="shared" si="99"/>
        <v>149</v>
      </c>
      <c r="B150" s="9"/>
      <c r="C150" s="12"/>
      <c r="D150" s="11" t="str">
        <f t="shared" si="131"/>
        <v/>
      </c>
      <c r="E150" s="11" t="str">
        <f t="shared" si="100"/>
        <v/>
      </c>
      <c r="F150" s="12"/>
      <c r="G150" s="12"/>
      <c r="H150" s="12"/>
      <c r="I150" s="12"/>
      <c r="J150" s="13"/>
      <c r="K150" s="13"/>
      <c r="L150" s="13"/>
      <c r="M150" s="13"/>
      <c r="N150" s="12"/>
      <c r="O150" s="12"/>
      <c r="P150" s="14" t="str">
        <f t="shared" si="116"/>
        <v/>
      </c>
      <c r="Q150" s="14" t="str">
        <f t="shared" si="117"/>
        <v/>
      </c>
      <c r="R150" s="14" t="str">
        <f t="shared" si="118"/>
        <v/>
      </c>
      <c r="S150" s="14" t="str">
        <f t="shared" si="119"/>
        <v/>
      </c>
      <c r="T150" s="14" t="str">
        <f t="shared" si="120"/>
        <v/>
      </c>
      <c r="U150" s="15" t="str">
        <f>IF(P150="","",P150*Config!$B$6)</f>
        <v/>
      </c>
      <c r="V150" s="15" t="str">
        <f>IF(Q150="","",Q150*Config!$B$6)</f>
        <v/>
      </c>
      <c r="W150" s="15" t="str">
        <f>IF(R150="","",R150*Config!$B$6)</f>
        <v/>
      </c>
      <c r="X150" s="15" t="str">
        <f>IF(S150="","",S150*Config!$B$6)</f>
        <v/>
      </c>
      <c r="Y150" s="15" t="str">
        <f>IF(T150="","",T150*Config!$B$6)</f>
        <v/>
      </c>
      <c r="Z150" s="15" t="str">
        <f>IF(U150="","",Config!$B$4 + SUM($U$2:U150))</f>
        <v/>
      </c>
      <c r="AA150" s="15" t="str">
        <f>IF(V150="","",Config!$B$4 + SUM($V$2:V150))</f>
        <v/>
      </c>
      <c r="AB150" s="15" t="str">
        <f>IF(W150="","",Config!$B$4 + SUM($W$2:W150))</f>
        <v/>
      </c>
      <c r="AC150" s="15" t="str">
        <f>IF(X150="","",Config!$B$4 + SUM($X$2:X150))</f>
        <v/>
      </c>
      <c r="AD150" s="15" t="str">
        <f>IF(Y150="","",Config!$B$4 + SUM($Y$2:Y150))</f>
        <v/>
      </c>
      <c r="AE150" s="15" t="str">
        <f>IF(P150="","",P150*J150/100*Config!$B$11)</f>
        <v/>
      </c>
      <c r="AF150" s="15" t="str">
        <f>IF(Q150="","",Q150*J150/100*Config!$B$11)</f>
        <v/>
      </c>
      <c r="AG150" s="15" t="str">
        <f>IF(R150="","",R150*J150/100*Config!$B$11)</f>
        <v/>
      </c>
      <c r="AH150" s="15" t="str">
        <f>IF(S150="","",S150*J150/100*Config!$B$11)</f>
        <v/>
      </c>
      <c r="AI150" s="15" t="str">
        <f>IF(T150="","",T150*J150/100*Config!$B$11)</f>
        <v/>
      </c>
      <c r="AJ150" s="15" t="str">
        <f>IF(AE150="","",Config!$B$9 + SUM($AE$2:AE150))</f>
        <v/>
      </c>
      <c r="AK150" s="15" t="str">
        <f>IF(AF150="","",Config!$B$9 + SUM($AF$2:AF150))</f>
        <v/>
      </c>
      <c r="AL150" s="15" t="str">
        <f>IF(AG150="","",Config!$B$9 + SUM($AG$2:AG150))</f>
        <v/>
      </c>
      <c r="AM150" s="15" t="str">
        <f>IF(AH150="","",Config!$B$9 + SUM($AH$2:AH150))</f>
        <v/>
      </c>
      <c r="AN150" s="15" t="str">
        <f>IF(AI150="","",Config!$B$9 + SUM($AI$2:AI150))</f>
        <v/>
      </c>
      <c r="AO150" s="16" t="str">
        <f t="shared" si="101"/>
        <v/>
      </c>
      <c r="AP150" s="16" t="str">
        <f t="shared" si="102"/>
        <v/>
      </c>
      <c r="AQ150" s="16" t="str">
        <f t="shared" si="103"/>
        <v/>
      </c>
      <c r="AR150" s="16" t="str">
        <f t="shared" si="104"/>
        <v/>
      </c>
      <c r="AS150" s="16" t="str">
        <f t="shared" si="105"/>
        <v/>
      </c>
      <c r="AT150" s="17" t="str">
        <f t="shared" si="121"/>
        <v/>
      </c>
      <c r="AU150" s="17" t="str">
        <f t="shared" si="122"/>
        <v/>
      </c>
      <c r="AV150" s="17" t="str">
        <f t="shared" si="123"/>
        <v/>
      </c>
      <c r="AW150" s="17" t="str">
        <f t="shared" si="124"/>
        <v/>
      </c>
      <c r="AX150" s="17" t="str">
        <f t="shared" si="125"/>
        <v/>
      </c>
      <c r="AY150" s="17" t="str">
        <f t="shared" si="106"/>
        <v/>
      </c>
      <c r="AZ150" s="17" t="str">
        <f t="shared" si="107"/>
        <v/>
      </c>
      <c r="BA150" s="17" t="str">
        <f t="shared" si="108"/>
        <v/>
      </c>
      <c r="BB150" s="17" t="str">
        <f t="shared" si="109"/>
        <v/>
      </c>
      <c r="BC150" s="17" t="str">
        <f t="shared" si="110"/>
        <v/>
      </c>
      <c r="BD150" s="17" t="str">
        <f>IF(OR(AE150="",B150=""),"",SUMIFS($AE$2:AE150,$B$2:B150,B150))</f>
        <v/>
      </c>
      <c r="BE150" s="17" t="str">
        <f>IF(OR(AF150="",B150=""),"",SUMIFS($AF$2:AF150,$B$2:B150,B150))</f>
        <v/>
      </c>
      <c r="BF150" s="17" t="str">
        <f>IF(OR(AG150="",B150=""),"",SUMIFS($AG$2:AG150,$B$2:B150,B150))</f>
        <v/>
      </c>
      <c r="BG150" s="17" t="str">
        <f>IF(OR(AH150="",B150=""),"",SUMIFS($AH$2:AH150,$B$2:B150,B150))</f>
        <v/>
      </c>
      <c r="BH150" s="17" t="str">
        <f>IF(OR(AI150="",B150=""),"",SUMIFS($AI$2:AI150,$B$2:B150,B150))</f>
        <v/>
      </c>
      <c r="BI150" s="17" t="str">
        <f t="shared" si="126"/>
        <v/>
      </c>
      <c r="BJ150" s="17" t="str">
        <f t="shared" si="127"/>
        <v/>
      </c>
      <c r="BK150" s="17" t="str">
        <f t="shared" si="128"/>
        <v/>
      </c>
      <c r="BL150" s="17" t="str">
        <f t="shared" si="129"/>
        <v/>
      </c>
      <c r="BM150" s="17" t="str">
        <f t="shared" si="130"/>
        <v/>
      </c>
      <c r="BN150" s="17" t="str">
        <f t="shared" si="111"/>
        <v/>
      </c>
      <c r="BO150" s="17" t="str">
        <f t="shared" si="112"/>
        <v/>
      </c>
      <c r="BP150" s="17" t="str">
        <f t="shared" si="113"/>
        <v/>
      </c>
      <c r="BQ150" s="17" t="str">
        <f t="shared" si="114"/>
        <v/>
      </c>
      <c r="BR150" s="17" t="str">
        <f t="shared" si="115"/>
        <v/>
      </c>
    </row>
    <row r="151" spans="1:70" x14ac:dyDescent="0.25">
      <c r="A151">
        <f t="shared" si="99"/>
        <v>150</v>
      </c>
      <c r="B151" s="9"/>
      <c r="C151" s="12"/>
      <c r="D151" s="11" t="str">
        <f t="shared" si="131"/>
        <v/>
      </c>
      <c r="E151" s="11" t="str">
        <f t="shared" si="100"/>
        <v/>
      </c>
      <c r="F151" s="12"/>
      <c r="G151" s="12"/>
      <c r="H151" s="12"/>
      <c r="I151" s="12"/>
      <c r="J151" s="13"/>
      <c r="K151" s="13"/>
      <c r="L151" s="13"/>
      <c r="M151" s="13"/>
      <c r="N151" s="12"/>
      <c r="O151" s="12"/>
      <c r="P151" s="14" t="str">
        <f t="shared" si="116"/>
        <v/>
      </c>
      <c r="Q151" s="14" t="str">
        <f t="shared" si="117"/>
        <v/>
      </c>
      <c r="R151" s="14" t="str">
        <f t="shared" si="118"/>
        <v/>
      </c>
      <c r="S151" s="14" t="str">
        <f t="shared" si="119"/>
        <v/>
      </c>
      <c r="T151" s="14" t="str">
        <f t="shared" si="120"/>
        <v/>
      </c>
      <c r="U151" s="15" t="str">
        <f>IF(P151="","",P151*Config!$B$6)</f>
        <v/>
      </c>
      <c r="V151" s="15" t="str">
        <f>IF(Q151="","",Q151*Config!$B$6)</f>
        <v/>
      </c>
      <c r="W151" s="15" t="str">
        <f>IF(R151="","",R151*Config!$B$6)</f>
        <v/>
      </c>
      <c r="X151" s="15" t="str">
        <f>IF(S151="","",S151*Config!$B$6)</f>
        <v/>
      </c>
      <c r="Y151" s="15" t="str">
        <f>IF(T151="","",T151*Config!$B$6)</f>
        <v/>
      </c>
      <c r="Z151" s="15" t="str">
        <f>IF(U151="","",Config!$B$4 + SUM($U$2:U151))</f>
        <v/>
      </c>
      <c r="AA151" s="15" t="str">
        <f>IF(V151="","",Config!$B$4 + SUM($V$2:V151))</f>
        <v/>
      </c>
      <c r="AB151" s="15" t="str">
        <f>IF(W151="","",Config!$B$4 + SUM($W$2:W151))</f>
        <v/>
      </c>
      <c r="AC151" s="15" t="str">
        <f>IF(X151="","",Config!$B$4 + SUM($X$2:X151))</f>
        <v/>
      </c>
      <c r="AD151" s="15" t="str">
        <f>IF(Y151="","",Config!$B$4 + SUM($Y$2:Y151))</f>
        <v/>
      </c>
      <c r="AE151" s="15" t="str">
        <f>IF(P151="","",P151*J151/100*Config!$B$11)</f>
        <v/>
      </c>
      <c r="AF151" s="15" t="str">
        <f>IF(Q151="","",Q151*J151/100*Config!$B$11)</f>
        <v/>
      </c>
      <c r="AG151" s="15" t="str">
        <f>IF(R151="","",R151*J151/100*Config!$B$11)</f>
        <v/>
      </c>
      <c r="AH151" s="15" t="str">
        <f>IF(S151="","",S151*J151/100*Config!$B$11)</f>
        <v/>
      </c>
      <c r="AI151" s="15" t="str">
        <f>IF(T151="","",T151*J151/100*Config!$B$11)</f>
        <v/>
      </c>
      <c r="AJ151" s="15" t="str">
        <f>IF(AE151="","",Config!$B$9 + SUM($AE$2:AE151))</f>
        <v/>
      </c>
      <c r="AK151" s="15" t="str">
        <f>IF(AF151="","",Config!$B$9 + SUM($AF$2:AF151))</f>
        <v/>
      </c>
      <c r="AL151" s="15" t="str">
        <f>IF(AG151="","",Config!$B$9 + SUM($AG$2:AG151))</f>
        <v/>
      </c>
      <c r="AM151" s="15" t="str">
        <f>IF(AH151="","",Config!$B$9 + SUM($AH$2:AH151))</f>
        <v/>
      </c>
      <c r="AN151" s="15" t="str">
        <f>IF(AI151="","",Config!$B$9 + SUM($AI$2:AI151))</f>
        <v/>
      </c>
      <c r="AO151" s="16" t="str">
        <f t="shared" si="101"/>
        <v/>
      </c>
      <c r="AP151" s="16" t="str">
        <f t="shared" si="102"/>
        <v/>
      </c>
      <c r="AQ151" s="16" t="str">
        <f t="shared" si="103"/>
        <v/>
      </c>
      <c r="AR151" s="16" t="str">
        <f t="shared" si="104"/>
        <v/>
      </c>
      <c r="AS151" s="16" t="str">
        <f t="shared" si="105"/>
        <v/>
      </c>
      <c r="AT151" s="17" t="str">
        <f t="shared" si="121"/>
        <v/>
      </c>
      <c r="AU151" s="17" t="str">
        <f t="shared" si="122"/>
        <v/>
      </c>
      <c r="AV151" s="17" t="str">
        <f t="shared" si="123"/>
        <v/>
      </c>
      <c r="AW151" s="17" t="str">
        <f t="shared" si="124"/>
        <v/>
      </c>
      <c r="AX151" s="17" t="str">
        <f t="shared" si="125"/>
        <v/>
      </c>
      <c r="AY151" s="17" t="str">
        <f t="shared" si="106"/>
        <v/>
      </c>
      <c r="AZ151" s="17" t="str">
        <f t="shared" si="107"/>
        <v/>
      </c>
      <c r="BA151" s="17" t="str">
        <f t="shared" si="108"/>
        <v/>
      </c>
      <c r="BB151" s="17" t="str">
        <f t="shared" si="109"/>
        <v/>
      </c>
      <c r="BC151" s="17" t="str">
        <f t="shared" si="110"/>
        <v/>
      </c>
      <c r="BD151" s="17" t="str">
        <f>IF(OR(AE151="",B151=""),"",SUMIFS($AE$2:AE151,$B$2:B151,B151))</f>
        <v/>
      </c>
      <c r="BE151" s="17" t="str">
        <f>IF(OR(AF151="",B151=""),"",SUMIFS($AF$2:AF151,$B$2:B151,B151))</f>
        <v/>
      </c>
      <c r="BF151" s="17" t="str">
        <f>IF(OR(AG151="",B151=""),"",SUMIFS($AG$2:AG151,$B$2:B151,B151))</f>
        <v/>
      </c>
      <c r="BG151" s="17" t="str">
        <f>IF(OR(AH151="",B151=""),"",SUMIFS($AH$2:AH151,$B$2:B151,B151))</f>
        <v/>
      </c>
      <c r="BH151" s="17" t="str">
        <f>IF(OR(AI151="",B151=""),"",SUMIFS($AI$2:AI151,$B$2:B151,B151))</f>
        <v/>
      </c>
      <c r="BI151" s="17" t="str">
        <f t="shared" si="126"/>
        <v/>
      </c>
      <c r="BJ151" s="17" t="str">
        <f t="shared" si="127"/>
        <v/>
      </c>
      <c r="BK151" s="17" t="str">
        <f t="shared" si="128"/>
        <v/>
      </c>
      <c r="BL151" s="17" t="str">
        <f t="shared" si="129"/>
        <v/>
      </c>
      <c r="BM151" s="17" t="str">
        <f t="shared" si="130"/>
        <v/>
      </c>
      <c r="BN151" s="17" t="str">
        <f t="shared" si="111"/>
        <v/>
      </c>
      <c r="BO151" s="17" t="str">
        <f t="shared" si="112"/>
        <v/>
      </c>
      <c r="BP151" s="17" t="str">
        <f t="shared" si="113"/>
        <v/>
      </c>
      <c r="BQ151" s="17" t="str">
        <f t="shared" si="114"/>
        <v/>
      </c>
      <c r="BR151" s="17" t="str">
        <f t="shared" si="115"/>
        <v/>
      </c>
    </row>
    <row r="152" spans="1:70" x14ac:dyDescent="0.25">
      <c r="A152">
        <f t="shared" si="99"/>
        <v>151</v>
      </c>
      <c r="B152" s="9"/>
      <c r="C152" s="12"/>
      <c r="D152" s="11" t="str">
        <f t="shared" si="131"/>
        <v/>
      </c>
      <c r="E152" s="11" t="str">
        <f t="shared" si="100"/>
        <v/>
      </c>
      <c r="F152" s="12"/>
      <c r="G152" s="12"/>
      <c r="H152" s="12"/>
      <c r="I152" s="12"/>
      <c r="J152" s="13"/>
      <c r="K152" s="13"/>
      <c r="L152" s="13"/>
      <c r="M152" s="13"/>
      <c r="N152" s="12"/>
      <c r="O152" s="12"/>
      <c r="P152" s="14" t="str">
        <f t="shared" si="116"/>
        <v/>
      </c>
      <c r="Q152" s="14" t="str">
        <f t="shared" si="117"/>
        <v/>
      </c>
      <c r="R152" s="14" t="str">
        <f t="shared" si="118"/>
        <v/>
      </c>
      <c r="S152" s="14" t="str">
        <f t="shared" si="119"/>
        <v/>
      </c>
      <c r="T152" s="14" t="str">
        <f t="shared" si="120"/>
        <v/>
      </c>
      <c r="U152" s="15" t="str">
        <f>IF(P152="","",P152*Config!$B$6)</f>
        <v/>
      </c>
      <c r="V152" s="15" t="str">
        <f>IF(Q152="","",Q152*Config!$B$6)</f>
        <v/>
      </c>
      <c r="W152" s="15" t="str">
        <f>IF(R152="","",R152*Config!$B$6)</f>
        <v/>
      </c>
      <c r="X152" s="15" t="str">
        <f>IF(S152="","",S152*Config!$B$6)</f>
        <v/>
      </c>
      <c r="Y152" s="15" t="str">
        <f>IF(T152="","",T152*Config!$B$6)</f>
        <v/>
      </c>
      <c r="Z152" s="15" t="str">
        <f>IF(U152="","",Config!$B$4 + SUM($U$2:U152))</f>
        <v/>
      </c>
      <c r="AA152" s="15" t="str">
        <f>IF(V152="","",Config!$B$4 + SUM($V$2:V152))</f>
        <v/>
      </c>
      <c r="AB152" s="15" t="str">
        <f>IF(W152="","",Config!$B$4 + SUM($W$2:W152))</f>
        <v/>
      </c>
      <c r="AC152" s="15" t="str">
        <f>IF(X152="","",Config!$B$4 + SUM($X$2:X152))</f>
        <v/>
      </c>
      <c r="AD152" s="15" t="str">
        <f>IF(Y152="","",Config!$B$4 + SUM($Y$2:Y152))</f>
        <v/>
      </c>
      <c r="AE152" s="15" t="str">
        <f>IF(P152="","",P152*J152/100*Config!$B$11)</f>
        <v/>
      </c>
      <c r="AF152" s="15" t="str">
        <f>IF(Q152="","",Q152*J152/100*Config!$B$11)</f>
        <v/>
      </c>
      <c r="AG152" s="15" t="str">
        <f>IF(R152="","",R152*J152/100*Config!$B$11)</f>
        <v/>
      </c>
      <c r="AH152" s="15" t="str">
        <f>IF(S152="","",S152*J152/100*Config!$B$11)</f>
        <v/>
      </c>
      <c r="AI152" s="15" t="str">
        <f>IF(T152="","",T152*J152/100*Config!$B$11)</f>
        <v/>
      </c>
      <c r="AJ152" s="15" t="str">
        <f>IF(AE152="","",Config!$B$9 + SUM($AE$2:AE152))</f>
        <v/>
      </c>
      <c r="AK152" s="15" t="str">
        <f>IF(AF152="","",Config!$B$9 + SUM($AF$2:AF152))</f>
        <v/>
      </c>
      <c r="AL152" s="15" t="str">
        <f>IF(AG152="","",Config!$B$9 + SUM($AG$2:AG152))</f>
        <v/>
      </c>
      <c r="AM152" s="15" t="str">
        <f>IF(AH152="","",Config!$B$9 + SUM($AH$2:AH152))</f>
        <v/>
      </c>
      <c r="AN152" s="15" t="str">
        <f>IF(AI152="","",Config!$B$9 + SUM($AI$2:AI152))</f>
        <v/>
      </c>
      <c r="AO152" s="16" t="str">
        <f t="shared" si="101"/>
        <v/>
      </c>
      <c r="AP152" s="16" t="str">
        <f t="shared" si="102"/>
        <v/>
      </c>
      <c r="AQ152" s="16" t="str">
        <f t="shared" si="103"/>
        <v/>
      </c>
      <c r="AR152" s="16" t="str">
        <f t="shared" si="104"/>
        <v/>
      </c>
      <c r="AS152" s="16" t="str">
        <f t="shared" si="105"/>
        <v/>
      </c>
      <c r="AT152" s="17" t="str">
        <f t="shared" si="121"/>
        <v/>
      </c>
      <c r="AU152" s="17" t="str">
        <f t="shared" si="122"/>
        <v/>
      </c>
      <c r="AV152" s="17" t="str">
        <f t="shared" si="123"/>
        <v/>
      </c>
      <c r="AW152" s="17" t="str">
        <f t="shared" si="124"/>
        <v/>
      </c>
      <c r="AX152" s="17" t="str">
        <f t="shared" si="125"/>
        <v/>
      </c>
      <c r="AY152" s="17" t="str">
        <f t="shared" si="106"/>
        <v/>
      </c>
      <c r="AZ152" s="17" t="str">
        <f t="shared" si="107"/>
        <v/>
      </c>
      <c r="BA152" s="17" t="str">
        <f t="shared" si="108"/>
        <v/>
      </c>
      <c r="BB152" s="17" t="str">
        <f t="shared" si="109"/>
        <v/>
      </c>
      <c r="BC152" s="17" t="str">
        <f t="shared" si="110"/>
        <v/>
      </c>
      <c r="BD152" s="17" t="str">
        <f>IF(OR(AE152="",B152=""),"",SUMIFS($AE$2:AE152,$B$2:B152,B152))</f>
        <v/>
      </c>
      <c r="BE152" s="17" t="str">
        <f>IF(OR(AF152="",B152=""),"",SUMIFS($AF$2:AF152,$B$2:B152,B152))</f>
        <v/>
      </c>
      <c r="BF152" s="17" t="str">
        <f>IF(OR(AG152="",B152=""),"",SUMIFS($AG$2:AG152,$B$2:B152,B152))</f>
        <v/>
      </c>
      <c r="BG152" s="17" t="str">
        <f>IF(OR(AH152="",B152=""),"",SUMIFS($AH$2:AH152,$B$2:B152,B152))</f>
        <v/>
      </c>
      <c r="BH152" s="17" t="str">
        <f>IF(OR(AI152="",B152=""),"",SUMIFS($AI$2:AI152,$B$2:B152,B152))</f>
        <v/>
      </c>
      <c r="BI152" s="17" t="str">
        <f t="shared" si="126"/>
        <v/>
      </c>
      <c r="BJ152" s="17" t="str">
        <f t="shared" si="127"/>
        <v/>
      </c>
      <c r="BK152" s="17" t="str">
        <f t="shared" si="128"/>
        <v/>
      </c>
      <c r="BL152" s="17" t="str">
        <f t="shared" si="129"/>
        <v/>
      </c>
      <c r="BM152" s="17" t="str">
        <f t="shared" si="130"/>
        <v/>
      </c>
      <c r="BN152" s="17" t="str">
        <f t="shared" si="111"/>
        <v/>
      </c>
      <c r="BO152" s="17" t="str">
        <f t="shared" si="112"/>
        <v/>
      </c>
      <c r="BP152" s="17" t="str">
        <f t="shared" si="113"/>
        <v/>
      </c>
      <c r="BQ152" s="17" t="str">
        <f t="shared" si="114"/>
        <v/>
      </c>
      <c r="BR152" s="17" t="str">
        <f t="shared" si="115"/>
        <v/>
      </c>
    </row>
    <row r="153" spans="1:70" x14ac:dyDescent="0.25">
      <c r="A153">
        <f t="shared" si="99"/>
        <v>152</v>
      </c>
      <c r="B153" s="9"/>
      <c r="C153" s="12"/>
      <c r="D153" s="11" t="str">
        <f t="shared" si="131"/>
        <v/>
      </c>
      <c r="E153" s="11" t="str">
        <f t="shared" si="100"/>
        <v/>
      </c>
      <c r="F153" s="12"/>
      <c r="G153" s="12"/>
      <c r="H153" s="12"/>
      <c r="I153" s="12"/>
      <c r="J153" s="13"/>
      <c r="K153" s="13"/>
      <c r="L153" s="13"/>
      <c r="M153" s="13"/>
      <c r="N153" s="12"/>
      <c r="O153" s="12"/>
      <c r="P153" s="14" t="str">
        <f t="shared" si="116"/>
        <v/>
      </c>
      <c r="Q153" s="14" t="str">
        <f t="shared" si="117"/>
        <v/>
      </c>
      <c r="R153" s="14" t="str">
        <f t="shared" si="118"/>
        <v/>
      </c>
      <c r="S153" s="14" t="str">
        <f t="shared" si="119"/>
        <v/>
      </c>
      <c r="T153" s="14" t="str">
        <f t="shared" si="120"/>
        <v/>
      </c>
      <c r="U153" s="15" t="str">
        <f>IF(P153="","",P153*Config!$B$6)</f>
        <v/>
      </c>
      <c r="V153" s="15" t="str">
        <f>IF(Q153="","",Q153*Config!$B$6)</f>
        <v/>
      </c>
      <c r="W153" s="15" t="str">
        <f>IF(R153="","",R153*Config!$B$6)</f>
        <v/>
      </c>
      <c r="X153" s="15" t="str">
        <f>IF(S153="","",S153*Config!$B$6)</f>
        <v/>
      </c>
      <c r="Y153" s="15" t="str">
        <f>IF(T153="","",T153*Config!$B$6)</f>
        <v/>
      </c>
      <c r="Z153" s="15" t="str">
        <f>IF(U153="","",Config!$B$4 + SUM($U$2:U153))</f>
        <v/>
      </c>
      <c r="AA153" s="15" t="str">
        <f>IF(V153="","",Config!$B$4 + SUM($V$2:V153))</f>
        <v/>
      </c>
      <c r="AB153" s="15" t="str">
        <f>IF(W153="","",Config!$B$4 + SUM($W$2:W153))</f>
        <v/>
      </c>
      <c r="AC153" s="15" t="str">
        <f>IF(X153="","",Config!$B$4 + SUM($X$2:X153))</f>
        <v/>
      </c>
      <c r="AD153" s="15" t="str">
        <f>IF(Y153="","",Config!$B$4 + SUM($Y$2:Y153))</f>
        <v/>
      </c>
      <c r="AE153" s="15" t="str">
        <f>IF(P153="","",P153*J153/100*Config!$B$11)</f>
        <v/>
      </c>
      <c r="AF153" s="15" t="str">
        <f>IF(Q153="","",Q153*J153/100*Config!$B$11)</f>
        <v/>
      </c>
      <c r="AG153" s="15" t="str">
        <f>IF(R153="","",R153*J153/100*Config!$B$11)</f>
        <v/>
      </c>
      <c r="AH153" s="15" t="str">
        <f>IF(S153="","",S153*J153/100*Config!$B$11)</f>
        <v/>
      </c>
      <c r="AI153" s="15" t="str">
        <f>IF(T153="","",T153*J153/100*Config!$B$11)</f>
        <v/>
      </c>
      <c r="AJ153" s="15" t="str">
        <f>IF(AE153="","",Config!$B$9 + SUM($AE$2:AE153))</f>
        <v/>
      </c>
      <c r="AK153" s="15" t="str">
        <f>IF(AF153="","",Config!$B$9 + SUM($AF$2:AF153))</f>
        <v/>
      </c>
      <c r="AL153" s="15" t="str">
        <f>IF(AG153="","",Config!$B$9 + SUM($AG$2:AG153))</f>
        <v/>
      </c>
      <c r="AM153" s="15" t="str">
        <f>IF(AH153="","",Config!$B$9 + SUM($AH$2:AH153))</f>
        <v/>
      </c>
      <c r="AN153" s="15" t="str">
        <f>IF(AI153="","",Config!$B$9 + SUM($AI$2:AI153))</f>
        <v/>
      </c>
      <c r="AO153" s="16" t="str">
        <f t="shared" si="101"/>
        <v/>
      </c>
      <c r="AP153" s="16" t="str">
        <f t="shared" si="102"/>
        <v/>
      </c>
      <c r="AQ153" s="16" t="str">
        <f t="shared" si="103"/>
        <v/>
      </c>
      <c r="AR153" s="16" t="str">
        <f t="shared" si="104"/>
        <v/>
      </c>
      <c r="AS153" s="16" t="str">
        <f t="shared" si="105"/>
        <v/>
      </c>
      <c r="AT153" s="17" t="str">
        <f t="shared" si="121"/>
        <v/>
      </c>
      <c r="AU153" s="17" t="str">
        <f t="shared" si="122"/>
        <v/>
      </c>
      <c r="AV153" s="17" t="str">
        <f t="shared" si="123"/>
        <v/>
      </c>
      <c r="AW153" s="17" t="str">
        <f t="shared" si="124"/>
        <v/>
      </c>
      <c r="AX153" s="17" t="str">
        <f t="shared" si="125"/>
        <v/>
      </c>
      <c r="AY153" s="17" t="str">
        <f t="shared" si="106"/>
        <v/>
      </c>
      <c r="AZ153" s="17" t="str">
        <f t="shared" si="107"/>
        <v/>
      </c>
      <c r="BA153" s="17" t="str">
        <f t="shared" si="108"/>
        <v/>
      </c>
      <c r="BB153" s="17" t="str">
        <f t="shared" si="109"/>
        <v/>
      </c>
      <c r="BC153" s="17" t="str">
        <f t="shared" si="110"/>
        <v/>
      </c>
      <c r="BD153" s="17" t="str">
        <f>IF(OR(AE153="",B153=""),"",SUMIFS($AE$2:AE153,$B$2:B153,B153))</f>
        <v/>
      </c>
      <c r="BE153" s="17" t="str">
        <f>IF(OR(AF153="",B153=""),"",SUMIFS($AF$2:AF153,$B$2:B153,B153))</f>
        <v/>
      </c>
      <c r="BF153" s="17" t="str">
        <f>IF(OR(AG153="",B153=""),"",SUMIFS($AG$2:AG153,$B$2:B153,B153))</f>
        <v/>
      </c>
      <c r="BG153" s="17" t="str">
        <f>IF(OR(AH153="",B153=""),"",SUMIFS($AH$2:AH153,$B$2:B153,B153))</f>
        <v/>
      </c>
      <c r="BH153" s="17" t="str">
        <f>IF(OR(AI153="",B153=""),"",SUMIFS($AI$2:AI153,$B$2:B153,B153))</f>
        <v/>
      </c>
      <c r="BI153" s="17" t="str">
        <f t="shared" si="126"/>
        <v/>
      </c>
      <c r="BJ153" s="17" t="str">
        <f t="shared" si="127"/>
        <v/>
      </c>
      <c r="BK153" s="17" t="str">
        <f t="shared" si="128"/>
        <v/>
      </c>
      <c r="BL153" s="17" t="str">
        <f t="shared" si="129"/>
        <v/>
      </c>
      <c r="BM153" s="17" t="str">
        <f t="shared" si="130"/>
        <v/>
      </c>
      <c r="BN153" s="17" t="str">
        <f t="shared" si="111"/>
        <v/>
      </c>
      <c r="BO153" s="17" t="str">
        <f t="shared" si="112"/>
        <v/>
      </c>
      <c r="BP153" s="17" t="str">
        <f t="shared" si="113"/>
        <v/>
      </c>
      <c r="BQ153" s="17" t="str">
        <f t="shared" si="114"/>
        <v/>
      </c>
      <c r="BR153" s="17" t="str">
        <f t="shared" si="115"/>
        <v/>
      </c>
    </row>
    <row r="154" spans="1:70" x14ac:dyDescent="0.25">
      <c r="A154">
        <f t="shared" si="99"/>
        <v>153</v>
      </c>
      <c r="B154" s="9"/>
      <c r="C154" s="12"/>
      <c r="D154" s="11" t="str">
        <f t="shared" si="131"/>
        <v/>
      </c>
      <c r="E154" s="11" t="str">
        <f t="shared" si="100"/>
        <v/>
      </c>
      <c r="F154" s="12"/>
      <c r="G154" s="12"/>
      <c r="H154" s="12"/>
      <c r="I154" s="12"/>
      <c r="J154" s="13"/>
      <c r="K154" s="13"/>
      <c r="L154" s="13"/>
      <c r="M154" s="13"/>
      <c r="N154" s="12"/>
      <c r="O154" s="12"/>
      <c r="P154" s="14" t="str">
        <f t="shared" si="116"/>
        <v/>
      </c>
      <c r="Q154" s="14" t="str">
        <f t="shared" si="117"/>
        <v/>
      </c>
      <c r="R154" s="14" t="str">
        <f t="shared" si="118"/>
        <v/>
      </c>
      <c r="S154" s="14" t="str">
        <f t="shared" si="119"/>
        <v/>
      </c>
      <c r="T154" s="14" t="str">
        <f t="shared" si="120"/>
        <v/>
      </c>
      <c r="U154" s="15" t="str">
        <f>IF(P154="","",P154*Config!$B$6)</f>
        <v/>
      </c>
      <c r="V154" s="15" t="str">
        <f>IF(Q154="","",Q154*Config!$B$6)</f>
        <v/>
      </c>
      <c r="W154" s="15" t="str">
        <f>IF(R154="","",R154*Config!$B$6)</f>
        <v/>
      </c>
      <c r="X154" s="15" t="str">
        <f>IF(S154="","",S154*Config!$B$6)</f>
        <v/>
      </c>
      <c r="Y154" s="15" t="str">
        <f>IF(T154="","",T154*Config!$B$6)</f>
        <v/>
      </c>
      <c r="Z154" s="15" t="str">
        <f>IF(U154="","",Config!$B$4 + SUM($U$2:U154))</f>
        <v/>
      </c>
      <c r="AA154" s="15" t="str">
        <f>IF(V154="","",Config!$B$4 + SUM($V$2:V154))</f>
        <v/>
      </c>
      <c r="AB154" s="15" t="str">
        <f>IF(W154="","",Config!$B$4 + SUM($W$2:W154))</f>
        <v/>
      </c>
      <c r="AC154" s="15" t="str">
        <f>IF(X154="","",Config!$B$4 + SUM($X$2:X154))</f>
        <v/>
      </c>
      <c r="AD154" s="15" t="str">
        <f>IF(Y154="","",Config!$B$4 + SUM($Y$2:Y154))</f>
        <v/>
      </c>
      <c r="AE154" s="15" t="str">
        <f>IF(P154="","",P154*J154/100*Config!$B$11)</f>
        <v/>
      </c>
      <c r="AF154" s="15" t="str">
        <f>IF(Q154="","",Q154*J154/100*Config!$B$11)</f>
        <v/>
      </c>
      <c r="AG154" s="15" t="str">
        <f>IF(R154="","",R154*J154/100*Config!$B$11)</f>
        <v/>
      </c>
      <c r="AH154" s="15" t="str">
        <f>IF(S154="","",S154*J154/100*Config!$B$11)</f>
        <v/>
      </c>
      <c r="AI154" s="15" t="str">
        <f>IF(T154="","",T154*J154/100*Config!$B$11)</f>
        <v/>
      </c>
      <c r="AJ154" s="15" t="str">
        <f>IF(AE154="","",Config!$B$9 + SUM($AE$2:AE154))</f>
        <v/>
      </c>
      <c r="AK154" s="15" t="str">
        <f>IF(AF154="","",Config!$B$9 + SUM($AF$2:AF154))</f>
        <v/>
      </c>
      <c r="AL154" s="15" t="str">
        <f>IF(AG154="","",Config!$B$9 + SUM($AG$2:AG154))</f>
        <v/>
      </c>
      <c r="AM154" s="15" t="str">
        <f>IF(AH154="","",Config!$B$9 + SUM($AH$2:AH154))</f>
        <v/>
      </c>
      <c r="AN154" s="15" t="str">
        <f>IF(AI154="","",Config!$B$9 + SUM($AI$2:AI154))</f>
        <v/>
      </c>
      <c r="AO154" s="16" t="str">
        <f t="shared" si="101"/>
        <v/>
      </c>
      <c r="AP154" s="16" t="str">
        <f t="shared" si="102"/>
        <v/>
      </c>
      <c r="AQ154" s="16" t="str">
        <f t="shared" si="103"/>
        <v/>
      </c>
      <c r="AR154" s="16" t="str">
        <f t="shared" si="104"/>
        <v/>
      </c>
      <c r="AS154" s="16" t="str">
        <f t="shared" si="105"/>
        <v/>
      </c>
      <c r="AT154" s="17" t="str">
        <f t="shared" si="121"/>
        <v/>
      </c>
      <c r="AU154" s="17" t="str">
        <f t="shared" si="122"/>
        <v/>
      </c>
      <c r="AV154" s="17" t="str">
        <f t="shared" si="123"/>
        <v/>
      </c>
      <c r="AW154" s="17" t="str">
        <f t="shared" si="124"/>
        <v/>
      </c>
      <c r="AX154" s="17" t="str">
        <f t="shared" si="125"/>
        <v/>
      </c>
      <c r="AY154" s="17" t="str">
        <f t="shared" si="106"/>
        <v/>
      </c>
      <c r="AZ154" s="17" t="str">
        <f t="shared" si="107"/>
        <v/>
      </c>
      <c r="BA154" s="17" t="str">
        <f t="shared" si="108"/>
        <v/>
      </c>
      <c r="BB154" s="17" t="str">
        <f t="shared" si="109"/>
        <v/>
      </c>
      <c r="BC154" s="17" t="str">
        <f t="shared" si="110"/>
        <v/>
      </c>
      <c r="BD154" s="17" t="str">
        <f>IF(OR(AE154="",B154=""),"",SUMIFS($AE$2:AE154,$B$2:B154,B154))</f>
        <v/>
      </c>
      <c r="BE154" s="17" t="str">
        <f>IF(OR(AF154="",B154=""),"",SUMIFS($AF$2:AF154,$B$2:B154,B154))</f>
        <v/>
      </c>
      <c r="BF154" s="17" t="str">
        <f>IF(OR(AG154="",B154=""),"",SUMIFS($AG$2:AG154,$B$2:B154,B154))</f>
        <v/>
      </c>
      <c r="BG154" s="17" t="str">
        <f>IF(OR(AH154="",B154=""),"",SUMIFS($AH$2:AH154,$B$2:B154,B154))</f>
        <v/>
      </c>
      <c r="BH154" s="17" t="str">
        <f>IF(OR(AI154="",B154=""),"",SUMIFS($AI$2:AI154,$B$2:B154,B154))</f>
        <v/>
      </c>
      <c r="BI154" s="17" t="str">
        <f t="shared" si="126"/>
        <v/>
      </c>
      <c r="BJ154" s="17" t="str">
        <f t="shared" si="127"/>
        <v/>
      </c>
      <c r="BK154" s="17" t="str">
        <f t="shared" si="128"/>
        <v/>
      </c>
      <c r="BL154" s="17" t="str">
        <f t="shared" si="129"/>
        <v/>
      </c>
      <c r="BM154" s="17" t="str">
        <f t="shared" si="130"/>
        <v/>
      </c>
      <c r="BN154" s="17" t="str">
        <f t="shared" si="111"/>
        <v/>
      </c>
      <c r="BO154" s="17" t="str">
        <f t="shared" si="112"/>
        <v/>
      </c>
      <c r="BP154" s="17" t="str">
        <f t="shared" si="113"/>
        <v/>
      </c>
      <c r="BQ154" s="17" t="str">
        <f t="shared" si="114"/>
        <v/>
      </c>
      <c r="BR154" s="17" t="str">
        <f t="shared" si="115"/>
        <v/>
      </c>
    </row>
    <row r="155" spans="1:70" x14ac:dyDescent="0.25">
      <c r="A155">
        <f t="shared" si="99"/>
        <v>154</v>
      </c>
      <c r="B155" s="9"/>
      <c r="C155" s="12"/>
      <c r="D155" s="11" t="str">
        <f t="shared" si="131"/>
        <v/>
      </c>
      <c r="E155" s="11" t="str">
        <f t="shared" si="100"/>
        <v/>
      </c>
      <c r="F155" s="12"/>
      <c r="G155" s="12"/>
      <c r="H155" s="12"/>
      <c r="I155" s="12"/>
      <c r="J155" s="13"/>
      <c r="K155" s="13"/>
      <c r="L155" s="13"/>
      <c r="M155" s="13"/>
      <c r="N155" s="12"/>
      <c r="O155" s="12"/>
      <c r="P155" s="14" t="str">
        <f t="shared" si="116"/>
        <v/>
      </c>
      <c r="Q155" s="14" t="str">
        <f t="shared" si="117"/>
        <v/>
      </c>
      <c r="R155" s="14" t="str">
        <f t="shared" si="118"/>
        <v/>
      </c>
      <c r="S155" s="14" t="str">
        <f t="shared" si="119"/>
        <v/>
      </c>
      <c r="T155" s="14" t="str">
        <f t="shared" si="120"/>
        <v/>
      </c>
      <c r="U155" s="15" t="str">
        <f>IF(P155="","",P155*Config!$B$6)</f>
        <v/>
      </c>
      <c r="V155" s="15" t="str">
        <f>IF(Q155="","",Q155*Config!$B$6)</f>
        <v/>
      </c>
      <c r="W155" s="15" t="str">
        <f>IF(R155="","",R155*Config!$B$6)</f>
        <v/>
      </c>
      <c r="X155" s="15" t="str">
        <f>IF(S155="","",S155*Config!$B$6)</f>
        <v/>
      </c>
      <c r="Y155" s="15" t="str">
        <f>IF(T155="","",T155*Config!$B$6)</f>
        <v/>
      </c>
      <c r="Z155" s="15" t="str">
        <f>IF(U155="","",Config!$B$4 + SUM($U$2:U155))</f>
        <v/>
      </c>
      <c r="AA155" s="15" t="str">
        <f>IF(V155="","",Config!$B$4 + SUM($V$2:V155))</f>
        <v/>
      </c>
      <c r="AB155" s="15" t="str">
        <f>IF(W155="","",Config!$B$4 + SUM($W$2:W155))</f>
        <v/>
      </c>
      <c r="AC155" s="15" t="str">
        <f>IF(X155="","",Config!$B$4 + SUM($X$2:X155))</f>
        <v/>
      </c>
      <c r="AD155" s="15" t="str">
        <f>IF(Y155="","",Config!$B$4 + SUM($Y$2:Y155))</f>
        <v/>
      </c>
      <c r="AE155" s="15" t="str">
        <f>IF(P155="","",P155*J155/100*Config!$B$11)</f>
        <v/>
      </c>
      <c r="AF155" s="15" t="str">
        <f>IF(Q155="","",Q155*J155/100*Config!$B$11)</f>
        <v/>
      </c>
      <c r="AG155" s="15" t="str">
        <f>IF(R155="","",R155*J155/100*Config!$B$11)</f>
        <v/>
      </c>
      <c r="AH155" s="15" t="str">
        <f>IF(S155="","",S155*J155/100*Config!$B$11)</f>
        <v/>
      </c>
      <c r="AI155" s="15" t="str">
        <f>IF(T155="","",T155*J155/100*Config!$B$11)</f>
        <v/>
      </c>
      <c r="AJ155" s="15" t="str">
        <f>IF(AE155="","",Config!$B$9 + SUM($AE$2:AE155))</f>
        <v/>
      </c>
      <c r="AK155" s="15" t="str">
        <f>IF(AF155="","",Config!$B$9 + SUM($AF$2:AF155))</f>
        <v/>
      </c>
      <c r="AL155" s="15" t="str">
        <f>IF(AG155="","",Config!$B$9 + SUM($AG$2:AG155))</f>
        <v/>
      </c>
      <c r="AM155" s="15" t="str">
        <f>IF(AH155="","",Config!$B$9 + SUM($AH$2:AH155))</f>
        <v/>
      </c>
      <c r="AN155" s="15" t="str">
        <f>IF(AI155="","",Config!$B$9 + SUM($AI$2:AI155))</f>
        <v/>
      </c>
      <c r="AO155" s="16" t="str">
        <f t="shared" si="101"/>
        <v/>
      </c>
      <c r="AP155" s="16" t="str">
        <f t="shared" si="102"/>
        <v/>
      </c>
      <c r="AQ155" s="16" t="str">
        <f t="shared" si="103"/>
        <v/>
      </c>
      <c r="AR155" s="16" t="str">
        <f t="shared" si="104"/>
        <v/>
      </c>
      <c r="AS155" s="16" t="str">
        <f t="shared" si="105"/>
        <v/>
      </c>
      <c r="AT155" s="17" t="str">
        <f t="shared" si="121"/>
        <v/>
      </c>
      <c r="AU155" s="17" t="str">
        <f t="shared" si="122"/>
        <v/>
      </c>
      <c r="AV155" s="17" t="str">
        <f t="shared" si="123"/>
        <v/>
      </c>
      <c r="AW155" s="17" t="str">
        <f t="shared" si="124"/>
        <v/>
      </c>
      <c r="AX155" s="17" t="str">
        <f t="shared" si="125"/>
        <v/>
      </c>
      <c r="AY155" s="17" t="str">
        <f t="shared" si="106"/>
        <v/>
      </c>
      <c r="AZ155" s="17" t="str">
        <f t="shared" si="107"/>
        <v/>
      </c>
      <c r="BA155" s="17" t="str">
        <f t="shared" si="108"/>
        <v/>
      </c>
      <c r="BB155" s="17" t="str">
        <f t="shared" si="109"/>
        <v/>
      </c>
      <c r="BC155" s="17" t="str">
        <f t="shared" si="110"/>
        <v/>
      </c>
      <c r="BD155" s="17" t="str">
        <f>IF(OR(AE155="",B155=""),"",SUMIFS($AE$2:AE155,$B$2:B155,B155))</f>
        <v/>
      </c>
      <c r="BE155" s="17" t="str">
        <f>IF(OR(AF155="",B155=""),"",SUMIFS($AF$2:AF155,$B$2:B155,B155))</f>
        <v/>
      </c>
      <c r="BF155" s="17" t="str">
        <f>IF(OR(AG155="",B155=""),"",SUMIFS($AG$2:AG155,$B$2:B155,B155))</f>
        <v/>
      </c>
      <c r="BG155" s="17" t="str">
        <f>IF(OR(AH155="",B155=""),"",SUMIFS($AH$2:AH155,$B$2:B155,B155))</f>
        <v/>
      </c>
      <c r="BH155" s="17" t="str">
        <f>IF(OR(AI155="",B155=""),"",SUMIFS($AI$2:AI155,$B$2:B155,B155))</f>
        <v/>
      </c>
      <c r="BI155" s="17" t="str">
        <f t="shared" si="126"/>
        <v/>
      </c>
      <c r="BJ155" s="17" t="str">
        <f t="shared" si="127"/>
        <v/>
      </c>
      <c r="BK155" s="17" t="str">
        <f t="shared" si="128"/>
        <v/>
      </c>
      <c r="BL155" s="17" t="str">
        <f t="shared" si="129"/>
        <v/>
      </c>
      <c r="BM155" s="17" t="str">
        <f t="shared" si="130"/>
        <v/>
      </c>
      <c r="BN155" s="17" t="str">
        <f t="shared" si="111"/>
        <v/>
      </c>
      <c r="BO155" s="17" t="str">
        <f t="shared" si="112"/>
        <v/>
      </c>
      <c r="BP155" s="17" t="str">
        <f t="shared" si="113"/>
        <v/>
      </c>
      <c r="BQ155" s="17" t="str">
        <f t="shared" si="114"/>
        <v/>
      </c>
      <c r="BR155" s="17" t="str">
        <f t="shared" si="115"/>
        <v/>
      </c>
    </row>
    <row r="156" spans="1:70" x14ac:dyDescent="0.25">
      <c r="A156">
        <f t="shared" si="99"/>
        <v>155</v>
      </c>
      <c r="B156" s="9"/>
      <c r="C156" s="12"/>
      <c r="D156" s="11" t="str">
        <f t="shared" si="131"/>
        <v/>
      </c>
      <c r="E156" s="11" t="str">
        <f t="shared" si="100"/>
        <v/>
      </c>
      <c r="F156" s="12"/>
      <c r="G156" s="12"/>
      <c r="H156" s="12"/>
      <c r="I156" s="12"/>
      <c r="J156" s="13"/>
      <c r="K156" s="13"/>
      <c r="L156" s="13"/>
      <c r="M156" s="13"/>
      <c r="N156" s="12"/>
      <c r="O156" s="12"/>
      <c r="P156" s="14" t="str">
        <f t="shared" si="116"/>
        <v/>
      </c>
      <c r="Q156" s="14" t="str">
        <f t="shared" si="117"/>
        <v/>
      </c>
      <c r="R156" s="14" t="str">
        <f t="shared" si="118"/>
        <v/>
      </c>
      <c r="S156" s="14" t="str">
        <f t="shared" si="119"/>
        <v/>
      </c>
      <c r="T156" s="14" t="str">
        <f t="shared" si="120"/>
        <v/>
      </c>
      <c r="U156" s="15" t="str">
        <f>IF(P156="","",P156*Config!$B$6)</f>
        <v/>
      </c>
      <c r="V156" s="15" t="str">
        <f>IF(Q156="","",Q156*Config!$B$6)</f>
        <v/>
      </c>
      <c r="W156" s="15" t="str">
        <f>IF(R156="","",R156*Config!$B$6)</f>
        <v/>
      </c>
      <c r="X156" s="15" t="str">
        <f>IF(S156="","",S156*Config!$B$6)</f>
        <v/>
      </c>
      <c r="Y156" s="15" t="str">
        <f>IF(T156="","",T156*Config!$B$6)</f>
        <v/>
      </c>
      <c r="Z156" s="15" t="str">
        <f>IF(U156="","",Config!$B$4 + SUM($U$2:U156))</f>
        <v/>
      </c>
      <c r="AA156" s="15" t="str">
        <f>IF(V156="","",Config!$B$4 + SUM($V$2:V156))</f>
        <v/>
      </c>
      <c r="AB156" s="15" t="str">
        <f>IF(W156="","",Config!$B$4 + SUM($W$2:W156))</f>
        <v/>
      </c>
      <c r="AC156" s="15" t="str">
        <f>IF(X156="","",Config!$B$4 + SUM($X$2:X156))</f>
        <v/>
      </c>
      <c r="AD156" s="15" t="str">
        <f>IF(Y156="","",Config!$B$4 + SUM($Y$2:Y156))</f>
        <v/>
      </c>
      <c r="AE156" s="15" t="str">
        <f>IF(P156="","",P156*J156/100*Config!$B$11)</f>
        <v/>
      </c>
      <c r="AF156" s="15" t="str">
        <f>IF(Q156="","",Q156*J156/100*Config!$B$11)</f>
        <v/>
      </c>
      <c r="AG156" s="15" t="str">
        <f>IF(R156="","",R156*J156/100*Config!$B$11)</f>
        <v/>
      </c>
      <c r="AH156" s="15" t="str">
        <f>IF(S156="","",S156*J156/100*Config!$B$11)</f>
        <v/>
      </c>
      <c r="AI156" s="15" t="str">
        <f>IF(T156="","",T156*J156/100*Config!$B$11)</f>
        <v/>
      </c>
      <c r="AJ156" s="15" t="str">
        <f>IF(AE156="","",Config!$B$9 + SUM($AE$2:AE156))</f>
        <v/>
      </c>
      <c r="AK156" s="15" t="str">
        <f>IF(AF156="","",Config!$B$9 + SUM($AF$2:AF156))</f>
        <v/>
      </c>
      <c r="AL156" s="15" t="str">
        <f>IF(AG156="","",Config!$B$9 + SUM($AG$2:AG156))</f>
        <v/>
      </c>
      <c r="AM156" s="15" t="str">
        <f>IF(AH156="","",Config!$B$9 + SUM($AH$2:AH156))</f>
        <v/>
      </c>
      <c r="AN156" s="15" t="str">
        <f>IF(AI156="","",Config!$B$9 + SUM($AI$2:AI156))</f>
        <v/>
      </c>
      <c r="AO156" s="16" t="str">
        <f t="shared" si="101"/>
        <v/>
      </c>
      <c r="AP156" s="16" t="str">
        <f t="shared" si="102"/>
        <v/>
      </c>
      <c r="AQ156" s="16" t="str">
        <f t="shared" si="103"/>
        <v/>
      </c>
      <c r="AR156" s="16" t="str">
        <f t="shared" si="104"/>
        <v/>
      </c>
      <c r="AS156" s="16" t="str">
        <f t="shared" si="105"/>
        <v/>
      </c>
      <c r="AT156" s="17" t="str">
        <f t="shared" si="121"/>
        <v/>
      </c>
      <c r="AU156" s="17" t="str">
        <f t="shared" si="122"/>
        <v/>
      </c>
      <c r="AV156" s="17" t="str">
        <f t="shared" si="123"/>
        <v/>
      </c>
      <c r="AW156" s="17" t="str">
        <f t="shared" si="124"/>
        <v/>
      </c>
      <c r="AX156" s="17" t="str">
        <f t="shared" si="125"/>
        <v/>
      </c>
      <c r="AY156" s="17" t="str">
        <f t="shared" si="106"/>
        <v/>
      </c>
      <c r="AZ156" s="17" t="str">
        <f t="shared" si="107"/>
        <v/>
      </c>
      <c r="BA156" s="17" t="str">
        <f t="shared" si="108"/>
        <v/>
      </c>
      <c r="BB156" s="17" t="str">
        <f t="shared" si="109"/>
        <v/>
      </c>
      <c r="BC156" s="17" t="str">
        <f t="shared" si="110"/>
        <v/>
      </c>
      <c r="BD156" s="17" t="str">
        <f>IF(OR(AE156="",B156=""),"",SUMIFS($AE$2:AE156,$B$2:B156,B156))</f>
        <v/>
      </c>
      <c r="BE156" s="17" t="str">
        <f>IF(OR(AF156="",B156=""),"",SUMIFS($AF$2:AF156,$B$2:B156,B156))</f>
        <v/>
      </c>
      <c r="BF156" s="17" t="str">
        <f>IF(OR(AG156="",B156=""),"",SUMIFS($AG$2:AG156,$B$2:B156,B156))</f>
        <v/>
      </c>
      <c r="BG156" s="17" t="str">
        <f>IF(OR(AH156="",B156=""),"",SUMIFS($AH$2:AH156,$B$2:B156,B156))</f>
        <v/>
      </c>
      <c r="BH156" s="17" t="str">
        <f>IF(OR(AI156="",B156=""),"",SUMIFS($AI$2:AI156,$B$2:B156,B156))</f>
        <v/>
      </c>
      <c r="BI156" s="17" t="str">
        <f t="shared" si="126"/>
        <v/>
      </c>
      <c r="BJ156" s="17" t="str">
        <f t="shared" si="127"/>
        <v/>
      </c>
      <c r="BK156" s="17" t="str">
        <f t="shared" si="128"/>
        <v/>
      </c>
      <c r="BL156" s="17" t="str">
        <f t="shared" si="129"/>
        <v/>
      </c>
      <c r="BM156" s="17" t="str">
        <f t="shared" si="130"/>
        <v/>
      </c>
      <c r="BN156" s="17" t="str">
        <f t="shared" si="111"/>
        <v/>
      </c>
      <c r="BO156" s="17" t="str">
        <f t="shared" si="112"/>
        <v/>
      </c>
      <c r="BP156" s="17" t="str">
        <f t="shared" si="113"/>
        <v/>
      </c>
      <c r="BQ156" s="17" t="str">
        <f t="shared" si="114"/>
        <v/>
      </c>
      <c r="BR156" s="17" t="str">
        <f t="shared" si="115"/>
        <v/>
      </c>
    </row>
    <row r="157" spans="1:70" x14ac:dyDescent="0.25">
      <c r="A157">
        <f t="shared" si="99"/>
        <v>156</v>
      </c>
      <c r="B157" s="9"/>
      <c r="C157" s="12"/>
      <c r="D157" s="11" t="str">
        <f t="shared" si="131"/>
        <v/>
      </c>
      <c r="E157" s="11" t="str">
        <f t="shared" si="100"/>
        <v/>
      </c>
      <c r="F157" s="12"/>
      <c r="G157" s="12"/>
      <c r="H157" s="12"/>
      <c r="I157" s="12"/>
      <c r="J157" s="13"/>
      <c r="K157" s="13"/>
      <c r="L157" s="13"/>
      <c r="M157" s="13"/>
      <c r="N157" s="12"/>
      <c r="O157" s="12"/>
      <c r="P157" s="14" t="str">
        <f t="shared" si="116"/>
        <v/>
      </c>
      <c r="Q157" s="14" t="str">
        <f t="shared" si="117"/>
        <v/>
      </c>
      <c r="R157" s="14" t="str">
        <f t="shared" si="118"/>
        <v/>
      </c>
      <c r="S157" s="14" t="str">
        <f t="shared" si="119"/>
        <v/>
      </c>
      <c r="T157" s="14" t="str">
        <f t="shared" si="120"/>
        <v/>
      </c>
      <c r="U157" s="15" t="str">
        <f>IF(P157="","",P157*Config!$B$6)</f>
        <v/>
      </c>
      <c r="V157" s="15" t="str">
        <f>IF(Q157="","",Q157*Config!$B$6)</f>
        <v/>
      </c>
      <c r="W157" s="15" t="str">
        <f>IF(R157="","",R157*Config!$B$6)</f>
        <v/>
      </c>
      <c r="X157" s="15" t="str">
        <f>IF(S157="","",S157*Config!$B$6)</f>
        <v/>
      </c>
      <c r="Y157" s="15" t="str">
        <f>IF(T157="","",T157*Config!$B$6)</f>
        <v/>
      </c>
      <c r="Z157" s="15" t="str">
        <f>IF(U157="","",Config!$B$4 + SUM($U$2:U157))</f>
        <v/>
      </c>
      <c r="AA157" s="15" t="str">
        <f>IF(V157="","",Config!$B$4 + SUM($V$2:V157))</f>
        <v/>
      </c>
      <c r="AB157" s="15" t="str">
        <f>IF(W157="","",Config!$B$4 + SUM($W$2:W157))</f>
        <v/>
      </c>
      <c r="AC157" s="15" t="str">
        <f>IF(X157="","",Config!$B$4 + SUM($X$2:X157))</f>
        <v/>
      </c>
      <c r="AD157" s="15" t="str">
        <f>IF(Y157="","",Config!$B$4 + SUM($Y$2:Y157))</f>
        <v/>
      </c>
      <c r="AE157" s="15" t="str">
        <f>IF(P157="","",P157*J157/100*Config!$B$11)</f>
        <v/>
      </c>
      <c r="AF157" s="15" t="str">
        <f>IF(Q157="","",Q157*J157/100*Config!$B$11)</f>
        <v/>
      </c>
      <c r="AG157" s="15" t="str">
        <f>IF(R157="","",R157*J157/100*Config!$B$11)</f>
        <v/>
      </c>
      <c r="AH157" s="15" t="str">
        <f>IF(S157="","",S157*J157/100*Config!$B$11)</f>
        <v/>
      </c>
      <c r="AI157" s="15" t="str">
        <f>IF(T157="","",T157*J157/100*Config!$B$11)</f>
        <v/>
      </c>
      <c r="AJ157" s="15" t="str">
        <f>IF(AE157="","",Config!$B$9 + SUM($AE$2:AE157))</f>
        <v/>
      </c>
      <c r="AK157" s="15" t="str">
        <f>IF(AF157="","",Config!$B$9 + SUM($AF$2:AF157))</f>
        <v/>
      </c>
      <c r="AL157" s="15" t="str">
        <f>IF(AG157="","",Config!$B$9 + SUM($AG$2:AG157))</f>
        <v/>
      </c>
      <c r="AM157" s="15" t="str">
        <f>IF(AH157="","",Config!$B$9 + SUM($AH$2:AH157))</f>
        <v/>
      </c>
      <c r="AN157" s="15" t="str">
        <f>IF(AI157="","",Config!$B$9 + SUM($AI$2:AI157))</f>
        <v/>
      </c>
      <c r="AO157" s="16" t="str">
        <f t="shared" si="101"/>
        <v/>
      </c>
      <c r="AP157" s="16" t="str">
        <f t="shared" si="102"/>
        <v/>
      </c>
      <c r="AQ157" s="16" t="str">
        <f t="shared" si="103"/>
        <v/>
      </c>
      <c r="AR157" s="16" t="str">
        <f t="shared" si="104"/>
        <v/>
      </c>
      <c r="AS157" s="16" t="str">
        <f t="shared" si="105"/>
        <v/>
      </c>
      <c r="AT157" s="17" t="str">
        <f t="shared" si="121"/>
        <v/>
      </c>
      <c r="AU157" s="17" t="str">
        <f t="shared" si="122"/>
        <v/>
      </c>
      <c r="AV157" s="17" t="str">
        <f t="shared" si="123"/>
        <v/>
      </c>
      <c r="AW157" s="17" t="str">
        <f t="shared" si="124"/>
        <v/>
      </c>
      <c r="AX157" s="17" t="str">
        <f t="shared" si="125"/>
        <v/>
      </c>
      <c r="AY157" s="17" t="str">
        <f t="shared" si="106"/>
        <v/>
      </c>
      <c r="AZ157" s="17" t="str">
        <f t="shared" si="107"/>
        <v/>
      </c>
      <c r="BA157" s="17" t="str">
        <f t="shared" si="108"/>
        <v/>
      </c>
      <c r="BB157" s="17" t="str">
        <f t="shared" si="109"/>
        <v/>
      </c>
      <c r="BC157" s="17" t="str">
        <f t="shared" si="110"/>
        <v/>
      </c>
      <c r="BD157" s="17" t="str">
        <f>IF(OR(AE157="",B157=""),"",SUMIFS($AE$2:AE157,$B$2:B157,B157))</f>
        <v/>
      </c>
      <c r="BE157" s="17" t="str">
        <f>IF(OR(AF157="",B157=""),"",SUMIFS($AF$2:AF157,$B$2:B157,B157))</f>
        <v/>
      </c>
      <c r="BF157" s="17" t="str">
        <f>IF(OR(AG157="",B157=""),"",SUMIFS($AG$2:AG157,$B$2:B157,B157))</f>
        <v/>
      </c>
      <c r="BG157" s="17" t="str">
        <f>IF(OR(AH157="",B157=""),"",SUMIFS($AH$2:AH157,$B$2:B157,B157))</f>
        <v/>
      </c>
      <c r="BH157" s="17" t="str">
        <f>IF(OR(AI157="",B157=""),"",SUMIFS($AI$2:AI157,$B$2:B157,B157))</f>
        <v/>
      </c>
      <c r="BI157" s="17" t="str">
        <f t="shared" si="126"/>
        <v/>
      </c>
      <c r="BJ157" s="17" t="str">
        <f t="shared" si="127"/>
        <v/>
      </c>
      <c r="BK157" s="17" t="str">
        <f t="shared" si="128"/>
        <v/>
      </c>
      <c r="BL157" s="17" t="str">
        <f t="shared" si="129"/>
        <v/>
      </c>
      <c r="BM157" s="17" t="str">
        <f t="shared" si="130"/>
        <v/>
      </c>
      <c r="BN157" s="17" t="str">
        <f t="shared" si="111"/>
        <v/>
      </c>
      <c r="BO157" s="17" t="str">
        <f t="shared" si="112"/>
        <v/>
      </c>
      <c r="BP157" s="17" t="str">
        <f t="shared" si="113"/>
        <v/>
      </c>
      <c r="BQ157" s="17" t="str">
        <f t="shared" si="114"/>
        <v/>
      </c>
      <c r="BR157" s="17" t="str">
        <f t="shared" si="115"/>
        <v/>
      </c>
    </row>
    <row r="158" spans="1:70" x14ac:dyDescent="0.25">
      <c r="A158">
        <f t="shared" si="99"/>
        <v>157</v>
      </c>
      <c r="B158" s="9"/>
      <c r="C158" s="12"/>
      <c r="D158" s="11" t="str">
        <f t="shared" si="131"/>
        <v/>
      </c>
      <c r="E158" s="11" t="str">
        <f t="shared" si="100"/>
        <v/>
      </c>
      <c r="F158" s="12"/>
      <c r="G158" s="12"/>
      <c r="H158" s="12"/>
      <c r="I158" s="12"/>
      <c r="J158" s="13"/>
      <c r="K158" s="13"/>
      <c r="L158" s="13"/>
      <c r="M158" s="13"/>
      <c r="N158" s="12"/>
      <c r="O158" s="12"/>
      <c r="P158" s="14" t="str">
        <f t="shared" si="116"/>
        <v/>
      </c>
      <c r="Q158" s="14" t="str">
        <f t="shared" si="117"/>
        <v/>
      </c>
      <c r="R158" s="14" t="str">
        <f t="shared" si="118"/>
        <v/>
      </c>
      <c r="S158" s="14" t="str">
        <f t="shared" si="119"/>
        <v/>
      </c>
      <c r="T158" s="14" t="str">
        <f t="shared" si="120"/>
        <v/>
      </c>
      <c r="U158" s="15" t="str">
        <f>IF(P158="","",P158*Config!$B$6)</f>
        <v/>
      </c>
      <c r="V158" s="15" t="str">
        <f>IF(Q158="","",Q158*Config!$B$6)</f>
        <v/>
      </c>
      <c r="W158" s="15" t="str">
        <f>IF(R158="","",R158*Config!$B$6)</f>
        <v/>
      </c>
      <c r="X158" s="15" t="str">
        <f>IF(S158="","",S158*Config!$B$6)</f>
        <v/>
      </c>
      <c r="Y158" s="15" t="str">
        <f>IF(T158="","",T158*Config!$B$6)</f>
        <v/>
      </c>
      <c r="Z158" s="15" t="str">
        <f>IF(U158="","",Config!$B$4 + SUM($U$2:U158))</f>
        <v/>
      </c>
      <c r="AA158" s="15" t="str">
        <f>IF(V158="","",Config!$B$4 + SUM($V$2:V158))</f>
        <v/>
      </c>
      <c r="AB158" s="15" t="str">
        <f>IF(W158="","",Config!$B$4 + SUM($W$2:W158))</f>
        <v/>
      </c>
      <c r="AC158" s="15" t="str">
        <f>IF(X158="","",Config!$B$4 + SUM($X$2:X158))</f>
        <v/>
      </c>
      <c r="AD158" s="15" t="str">
        <f>IF(Y158="","",Config!$B$4 + SUM($Y$2:Y158))</f>
        <v/>
      </c>
      <c r="AE158" s="15" t="str">
        <f>IF(P158="","",P158*J158/100*Config!$B$11)</f>
        <v/>
      </c>
      <c r="AF158" s="15" t="str">
        <f>IF(Q158="","",Q158*J158/100*Config!$B$11)</f>
        <v/>
      </c>
      <c r="AG158" s="15" t="str">
        <f>IF(R158="","",R158*J158/100*Config!$B$11)</f>
        <v/>
      </c>
      <c r="AH158" s="15" t="str">
        <f>IF(S158="","",S158*J158/100*Config!$B$11)</f>
        <v/>
      </c>
      <c r="AI158" s="15" t="str">
        <f>IF(T158="","",T158*J158/100*Config!$B$11)</f>
        <v/>
      </c>
      <c r="AJ158" s="15" t="str">
        <f>IF(AE158="","",Config!$B$9 + SUM($AE$2:AE158))</f>
        <v/>
      </c>
      <c r="AK158" s="15" t="str">
        <f>IF(AF158="","",Config!$B$9 + SUM($AF$2:AF158))</f>
        <v/>
      </c>
      <c r="AL158" s="15" t="str">
        <f>IF(AG158="","",Config!$B$9 + SUM($AG$2:AG158))</f>
        <v/>
      </c>
      <c r="AM158" s="15" t="str">
        <f>IF(AH158="","",Config!$B$9 + SUM($AH$2:AH158))</f>
        <v/>
      </c>
      <c r="AN158" s="15" t="str">
        <f>IF(AI158="","",Config!$B$9 + SUM($AI$2:AI158))</f>
        <v/>
      </c>
      <c r="AO158" s="16" t="str">
        <f t="shared" si="101"/>
        <v/>
      </c>
      <c r="AP158" s="16" t="str">
        <f t="shared" si="102"/>
        <v/>
      </c>
      <c r="AQ158" s="16" t="str">
        <f t="shared" si="103"/>
        <v/>
      </c>
      <c r="AR158" s="16" t="str">
        <f t="shared" si="104"/>
        <v/>
      </c>
      <c r="AS158" s="16" t="str">
        <f t="shared" si="105"/>
        <v/>
      </c>
      <c r="AT158" s="17" t="str">
        <f t="shared" si="121"/>
        <v/>
      </c>
      <c r="AU158" s="17" t="str">
        <f t="shared" si="122"/>
        <v/>
      </c>
      <c r="AV158" s="17" t="str">
        <f t="shared" si="123"/>
        <v/>
      </c>
      <c r="AW158" s="17" t="str">
        <f t="shared" si="124"/>
        <v/>
      </c>
      <c r="AX158" s="17" t="str">
        <f t="shared" si="125"/>
        <v/>
      </c>
      <c r="AY158" s="17" t="str">
        <f t="shared" si="106"/>
        <v/>
      </c>
      <c r="AZ158" s="17" t="str">
        <f t="shared" si="107"/>
        <v/>
      </c>
      <c r="BA158" s="17" t="str">
        <f t="shared" si="108"/>
        <v/>
      </c>
      <c r="BB158" s="17" t="str">
        <f t="shared" si="109"/>
        <v/>
      </c>
      <c r="BC158" s="17" t="str">
        <f t="shared" si="110"/>
        <v/>
      </c>
      <c r="BD158" s="17" t="str">
        <f>IF(OR(AE158="",B158=""),"",SUMIFS($AE$2:AE158,$B$2:B158,B158))</f>
        <v/>
      </c>
      <c r="BE158" s="17" t="str">
        <f>IF(OR(AF158="",B158=""),"",SUMIFS($AF$2:AF158,$B$2:B158,B158))</f>
        <v/>
      </c>
      <c r="BF158" s="17" t="str">
        <f>IF(OR(AG158="",B158=""),"",SUMIFS($AG$2:AG158,$B$2:B158,B158))</f>
        <v/>
      </c>
      <c r="BG158" s="17" t="str">
        <f>IF(OR(AH158="",B158=""),"",SUMIFS($AH$2:AH158,$B$2:B158,B158))</f>
        <v/>
      </c>
      <c r="BH158" s="17" t="str">
        <f>IF(OR(AI158="",B158=""),"",SUMIFS($AI$2:AI158,$B$2:B158,B158))</f>
        <v/>
      </c>
      <c r="BI158" s="17" t="str">
        <f t="shared" si="126"/>
        <v/>
      </c>
      <c r="BJ158" s="17" t="str">
        <f t="shared" si="127"/>
        <v/>
      </c>
      <c r="BK158" s="17" t="str">
        <f t="shared" si="128"/>
        <v/>
      </c>
      <c r="BL158" s="17" t="str">
        <f t="shared" si="129"/>
        <v/>
      </c>
      <c r="BM158" s="17" t="str">
        <f t="shared" si="130"/>
        <v/>
      </c>
      <c r="BN158" s="17" t="str">
        <f t="shared" si="111"/>
        <v/>
      </c>
      <c r="BO158" s="17" t="str">
        <f t="shared" si="112"/>
        <v/>
      </c>
      <c r="BP158" s="17" t="str">
        <f t="shared" si="113"/>
        <v/>
      </c>
      <c r="BQ158" s="17" t="str">
        <f t="shared" si="114"/>
        <v/>
      </c>
      <c r="BR158" s="17" t="str">
        <f t="shared" si="115"/>
        <v/>
      </c>
    </row>
    <row r="159" spans="1:70" x14ac:dyDescent="0.25">
      <c r="A159">
        <f t="shared" si="99"/>
        <v>158</v>
      </c>
      <c r="B159" s="9"/>
      <c r="C159" s="12"/>
      <c r="D159" s="11" t="str">
        <f t="shared" si="131"/>
        <v/>
      </c>
      <c r="E159" s="11" t="str">
        <f t="shared" si="100"/>
        <v/>
      </c>
      <c r="F159" s="12"/>
      <c r="G159" s="12"/>
      <c r="H159" s="12"/>
      <c r="I159" s="12"/>
      <c r="J159" s="13"/>
      <c r="K159" s="13"/>
      <c r="L159" s="13"/>
      <c r="M159" s="13"/>
      <c r="N159" s="12"/>
      <c r="O159" s="12"/>
      <c r="P159" s="14" t="str">
        <f t="shared" si="116"/>
        <v/>
      </c>
      <c r="Q159" s="14" t="str">
        <f t="shared" si="117"/>
        <v/>
      </c>
      <c r="R159" s="14" t="str">
        <f t="shared" si="118"/>
        <v/>
      </c>
      <c r="S159" s="14" t="str">
        <f t="shared" si="119"/>
        <v/>
      </c>
      <c r="T159" s="14" t="str">
        <f t="shared" si="120"/>
        <v/>
      </c>
      <c r="U159" s="15" t="str">
        <f>IF(P159="","",P159*Config!$B$6)</f>
        <v/>
      </c>
      <c r="V159" s="15" t="str">
        <f>IF(Q159="","",Q159*Config!$B$6)</f>
        <v/>
      </c>
      <c r="W159" s="15" t="str">
        <f>IF(R159="","",R159*Config!$B$6)</f>
        <v/>
      </c>
      <c r="X159" s="15" t="str">
        <f>IF(S159="","",S159*Config!$B$6)</f>
        <v/>
      </c>
      <c r="Y159" s="15" t="str">
        <f>IF(T159="","",T159*Config!$B$6)</f>
        <v/>
      </c>
      <c r="Z159" s="15" t="str">
        <f>IF(U159="","",Config!$B$4 + SUM($U$2:U159))</f>
        <v/>
      </c>
      <c r="AA159" s="15" t="str">
        <f>IF(V159="","",Config!$B$4 + SUM($V$2:V159))</f>
        <v/>
      </c>
      <c r="AB159" s="15" t="str">
        <f>IF(W159="","",Config!$B$4 + SUM($W$2:W159))</f>
        <v/>
      </c>
      <c r="AC159" s="15" t="str">
        <f>IF(X159="","",Config!$B$4 + SUM($X$2:X159))</f>
        <v/>
      </c>
      <c r="AD159" s="15" t="str">
        <f>IF(Y159="","",Config!$B$4 + SUM($Y$2:Y159))</f>
        <v/>
      </c>
      <c r="AE159" s="15" t="str">
        <f>IF(P159="","",P159*J159/100*Config!$B$11)</f>
        <v/>
      </c>
      <c r="AF159" s="15" t="str">
        <f>IF(Q159="","",Q159*J159/100*Config!$B$11)</f>
        <v/>
      </c>
      <c r="AG159" s="15" t="str">
        <f>IF(R159="","",R159*J159/100*Config!$B$11)</f>
        <v/>
      </c>
      <c r="AH159" s="15" t="str">
        <f>IF(S159="","",S159*J159/100*Config!$B$11)</f>
        <v/>
      </c>
      <c r="AI159" s="15" t="str">
        <f>IF(T159="","",T159*J159/100*Config!$B$11)</f>
        <v/>
      </c>
      <c r="AJ159" s="15" t="str">
        <f>IF(AE159="","",Config!$B$9 + SUM($AE$2:AE159))</f>
        <v/>
      </c>
      <c r="AK159" s="15" t="str">
        <f>IF(AF159="","",Config!$B$9 + SUM($AF$2:AF159))</f>
        <v/>
      </c>
      <c r="AL159" s="15" t="str">
        <f>IF(AG159="","",Config!$B$9 + SUM($AG$2:AG159))</f>
        <v/>
      </c>
      <c r="AM159" s="15" t="str">
        <f>IF(AH159="","",Config!$B$9 + SUM($AH$2:AH159))</f>
        <v/>
      </c>
      <c r="AN159" s="15" t="str">
        <f>IF(AI159="","",Config!$B$9 + SUM($AI$2:AI159))</f>
        <v/>
      </c>
      <c r="AO159" s="16" t="str">
        <f t="shared" si="101"/>
        <v/>
      </c>
      <c r="AP159" s="16" t="str">
        <f t="shared" si="102"/>
        <v/>
      </c>
      <c r="AQ159" s="16" t="str">
        <f t="shared" si="103"/>
        <v/>
      </c>
      <c r="AR159" s="16" t="str">
        <f t="shared" si="104"/>
        <v/>
      </c>
      <c r="AS159" s="16" t="str">
        <f t="shared" si="105"/>
        <v/>
      </c>
      <c r="AT159" s="17" t="str">
        <f t="shared" si="121"/>
        <v/>
      </c>
      <c r="AU159" s="17" t="str">
        <f t="shared" si="122"/>
        <v/>
      </c>
      <c r="AV159" s="17" t="str">
        <f t="shared" si="123"/>
        <v/>
      </c>
      <c r="AW159" s="17" t="str">
        <f t="shared" si="124"/>
        <v/>
      </c>
      <c r="AX159" s="17" t="str">
        <f t="shared" si="125"/>
        <v/>
      </c>
      <c r="AY159" s="17" t="str">
        <f t="shared" si="106"/>
        <v/>
      </c>
      <c r="AZ159" s="17" t="str">
        <f t="shared" si="107"/>
        <v/>
      </c>
      <c r="BA159" s="17" t="str">
        <f t="shared" si="108"/>
        <v/>
      </c>
      <c r="BB159" s="17" t="str">
        <f t="shared" si="109"/>
        <v/>
      </c>
      <c r="BC159" s="17" t="str">
        <f t="shared" si="110"/>
        <v/>
      </c>
      <c r="BD159" s="17" t="str">
        <f>IF(OR(AE159="",B159=""),"",SUMIFS($AE$2:AE159,$B$2:B159,B159))</f>
        <v/>
      </c>
      <c r="BE159" s="17" t="str">
        <f>IF(OR(AF159="",B159=""),"",SUMIFS($AF$2:AF159,$B$2:B159,B159))</f>
        <v/>
      </c>
      <c r="BF159" s="17" t="str">
        <f>IF(OR(AG159="",B159=""),"",SUMIFS($AG$2:AG159,$B$2:B159,B159))</f>
        <v/>
      </c>
      <c r="BG159" s="17" t="str">
        <f>IF(OR(AH159="",B159=""),"",SUMIFS($AH$2:AH159,$B$2:B159,B159))</f>
        <v/>
      </c>
      <c r="BH159" s="17" t="str">
        <f>IF(OR(AI159="",B159=""),"",SUMIFS($AI$2:AI159,$B$2:B159,B159))</f>
        <v/>
      </c>
      <c r="BI159" s="17" t="str">
        <f t="shared" si="126"/>
        <v/>
      </c>
      <c r="BJ159" s="17" t="str">
        <f t="shared" si="127"/>
        <v/>
      </c>
      <c r="BK159" s="17" t="str">
        <f t="shared" si="128"/>
        <v/>
      </c>
      <c r="BL159" s="17" t="str">
        <f t="shared" si="129"/>
        <v/>
      </c>
      <c r="BM159" s="17" t="str">
        <f t="shared" si="130"/>
        <v/>
      </c>
      <c r="BN159" s="17" t="str">
        <f t="shared" si="111"/>
        <v/>
      </c>
      <c r="BO159" s="17" t="str">
        <f t="shared" si="112"/>
        <v/>
      </c>
      <c r="BP159" s="17" t="str">
        <f t="shared" si="113"/>
        <v/>
      </c>
      <c r="BQ159" s="17" t="str">
        <f t="shared" si="114"/>
        <v/>
      </c>
      <c r="BR159" s="17" t="str">
        <f t="shared" si="115"/>
        <v/>
      </c>
    </row>
    <row r="160" spans="1:70" x14ac:dyDescent="0.25">
      <c r="A160">
        <f t="shared" si="99"/>
        <v>159</v>
      </c>
      <c r="B160" s="9"/>
      <c r="C160" s="12"/>
      <c r="D160" s="11" t="str">
        <f t="shared" si="131"/>
        <v/>
      </c>
      <c r="E160" s="11" t="str">
        <f t="shared" si="100"/>
        <v/>
      </c>
      <c r="F160" s="12"/>
      <c r="G160" s="12"/>
      <c r="H160" s="12"/>
      <c r="I160" s="12"/>
      <c r="J160" s="13"/>
      <c r="K160" s="13"/>
      <c r="L160" s="13"/>
      <c r="M160" s="13"/>
      <c r="N160" s="12"/>
      <c r="O160" s="12"/>
      <c r="P160" s="14" t="str">
        <f t="shared" si="116"/>
        <v/>
      </c>
      <c r="Q160" s="14" t="str">
        <f t="shared" si="117"/>
        <v/>
      </c>
      <c r="R160" s="14" t="str">
        <f t="shared" si="118"/>
        <v/>
      </c>
      <c r="S160" s="14" t="str">
        <f t="shared" si="119"/>
        <v/>
      </c>
      <c r="T160" s="14" t="str">
        <f t="shared" si="120"/>
        <v/>
      </c>
      <c r="U160" s="15" t="str">
        <f>IF(P160="","",P160*Config!$B$6)</f>
        <v/>
      </c>
      <c r="V160" s="15" t="str">
        <f>IF(Q160="","",Q160*Config!$B$6)</f>
        <v/>
      </c>
      <c r="W160" s="15" t="str">
        <f>IF(R160="","",R160*Config!$B$6)</f>
        <v/>
      </c>
      <c r="X160" s="15" t="str">
        <f>IF(S160="","",S160*Config!$B$6)</f>
        <v/>
      </c>
      <c r="Y160" s="15" t="str">
        <f>IF(T160="","",T160*Config!$B$6)</f>
        <v/>
      </c>
      <c r="Z160" s="15" t="str">
        <f>IF(U160="","",Config!$B$4 + SUM($U$2:U160))</f>
        <v/>
      </c>
      <c r="AA160" s="15" t="str">
        <f>IF(V160="","",Config!$B$4 + SUM($V$2:V160))</f>
        <v/>
      </c>
      <c r="AB160" s="15" t="str">
        <f>IF(W160="","",Config!$B$4 + SUM($W$2:W160))</f>
        <v/>
      </c>
      <c r="AC160" s="15" t="str">
        <f>IF(X160="","",Config!$B$4 + SUM($X$2:X160))</f>
        <v/>
      </c>
      <c r="AD160" s="15" t="str">
        <f>IF(Y160="","",Config!$B$4 + SUM($Y$2:Y160))</f>
        <v/>
      </c>
      <c r="AE160" s="15" t="str">
        <f>IF(P160="","",P160*J160/100*Config!$B$11)</f>
        <v/>
      </c>
      <c r="AF160" s="15" t="str">
        <f>IF(Q160="","",Q160*J160/100*Config!$B$11)</f>
        <v/>
      </c>
      <c r="AG160" s="15" t="str">
        <f>IF(R160="","",R160*J160/100*Config!$B$11)</f>
        <v/>
      </c>
      <c r="AH160" s="15" t="str">
        <f>IF(S160="","",S160*J160/100*Config!$B$11)</f>
        <v/>
      </c>
      <c r="AI160" s="15" t="str">
        <f>IF(T160="","",T160*J160/100*Config!$B$11)</f>
        <v/>
      </c>
      <c r="AJ160" s="15" t="str">
        <f>IF(AE160="","",Config!$B$9 + SUM($AE$2:AE160))</f>
        <v/>
      </c>
      <c r="AK160" s="15" t="str">
        <f>IF(AF160="","",Config!$B$9 + SUM($AF$2:AF160))</f>
        <v/>
      </c>
      <c r="AL160" s="15" t="str">
        <f>IF(AG160="","",Config!$B$9 + SUM($AG$2:AG160))</f>
        <v/>
      </c>
      <c r="AM160" s="15" t="str">
        <f>IF(AH160="","",Config!$B$9 + SUM($AH$2:AH160))</f>
        <v/>
      </c>
      <c r="AN160" s="15" t="str">
        <f>IF(AI160="","",Config!$B$9 + SUM($AI$2:AI160))</f>
        <v/>
      </c>
      <c r="AO160" s="16" t="str">
        <f t="shared" si="101"/>
        <v/>
      </c>
      <c r="AP160" s="16" t="str">
        <f t="shared" si="102"/>
        <v/>
      </c>
      <c r="AQ160" s="16" t="str">
        <f t="shared" si="103"/>
        <v/>
      </c>
      <c r="AR160" s="16" t="str">
        <f t="shared" si="104"/>
        <v/>
      </c>
      <c r="AS160" s="16" t="str">
        <f t="shared" si="105"/>
        <v/>
      </c>
      <c r="AT160" s="17" t="str">
        <f t="shared" si="121"/>
        <v/>
      </c>
      <c r="AU160" s="17" t="str">
        <f t="shared" si="122"/>
        <v/>
      </c>
      <c r="AV160" s="17" t="str">
        <f t="shared" si="123"/>
        <v/>
      </c>
      <c r="AW160" s="17" t="str">
        <f t="shared" si="124"/>
        <v/>
      </c>
      <c r="AX160" s="17" t="str">
        <f t="shared" si="125"/>
        <v/>
      </c>
      <c r="AY160" s="17" t="str">
        <f t="shared" si="106"/>
        <v/>
      </c>
      <c r="AZ160" s="17" t="str">
        <f t="shared" si="107"/>
        <v/>
      </c>
      <c r="BA160" s="17" t="str">
        <f t="shared" si="108"/>
        <v/>
      </c>
      <c r="BB160" s="17" t="str">
        <f t="shared" si="109"/>
        <v/>
      </c>
      <c r="BC160" s="17" t="str">
        <f t="shared" si="110"/>
        <v/>
      </c>
      <c r="BD160" s="17" t="str">
        <f>IF(OR(AE160="",B160=""),"",SUMIFS($AE$2:AE160,$B$2:B160,B160))</f>
        <v/>
      </c>
      <c r="BE160" s="17" t="str">
        <f>IF(OR(AF160="",B160=""),"",SUMIFS($AF$2:AF160,$B$2:B160,B160))</f>
        <v/>
      </c>
      <c r="BF160" s="17" t="str">
        <f>IF(OR(AG160="",B160=""),"",SUMIFS($AG$2:AG160,$B$2:B160,B160))</f>
        <v/>
      </c>
      <c r="BG160" s="17" t="str">
        <f>IF(OR(AH160="",B160=""),"",SUMIFS($AH$2:AH160,$B$2:B160,B160))</f>
        <v/>
      </c>
      <c r="BH160" s="17" t="str">
        <f>IF(OR(AI160="",B160=""),"",SUMIFS($AI$2:AI160,$B$2:B160,B160))</f>
        <v/>
      </c>
      <c r="BI160" s="17" t="str">
        <f t="shared" si="126"/>
        <v/>
      </c>
      <c r="BJ160" s="17" t="str">
        <f t="shared" si="127"/>
        <v/>
      </c>
      <c r="BK160" s="17" t="str">
        <f t="shared" si="128"/>
        <v/>
      </c>
      <c r="BL160" s="17" t="str">
        <f t="shared" si="129"/>
        <v/>
      </c>
      <c r="BM160" s="17" t="str">
        <f t="shared" si="130"/>
        <v/>
      </c>
      <c r="BN160" s="17" t="str">
        <f t="shared" si="111"/>
        <v/>
      </c>
      <c r="BO160" s="17" t="str">
        <f t="shared" si="112"/>
        <v/>
      </c>
      <c r="BP160" s="17" t="str">
        <f t="shared" si="113"/>
        <v/>
      </c>
      <c r="BQ160" s="17" t="str">
        <f t="shared" si="114"/>
        <v/>
      </c>
      <c r="BR160" s="17" t="str">
        <f t="shared" si="115"/>
        <v/>
      </c>
    </row>
    <row r="161" spans="1:70" x14ac:dyDescent="0.25">
      <c r="A161">
        <f t="shared" si="99"/>
        <v>160</v>
      </c>
      <c r="B161" s="9"/>
      <c r="C161" s="12"/>
      <c r="D161" s="11" t="str">
        <f t="shared" si="131"/>
        <v/>
      </c>
      <c r="E161" s="11" t="str">
        <f t="shared" si="100"/>
        <v/>
      </c>
      <c r="F161" s="12"/>
      <c r="G161" s="12"/>
      <c r="H161" s="12"/>
      <c r="I161" s="12"/>
      <c r="J161" s="13"/>
      <c r="K161" s="13"/>
      <c r="L161" s="13"/>
      <c r="M161" s="13"/>
      <c r="N161" s="12"/>
      <c r="O161" s="12"/>
      <c r="P161" s="14" t="str">
        <f t="shared" si="116"/>
        <v/>
      </c>
      <c r="Q161" s="14" t="str">
        <f t="shared" si="117"/>
        <v/>
      </c>
      <c r="R161" s="14" t="str">
        <f t="shared" si="118"/>
        <v/>
      </c>
      <c r="S161" s="14" t="str">
        <f t="shared" si="119"/>
        <v/>
      </c>
      <c r="T161" s="14" t="str">
        <f t="shared" si="120"/>
        <v/>
      </c>
      <c r="U161" s="15" t="str">
        <f>IF(P161="","",P161*Config!$B$6)</f>
        <v/>
      </c>
      <c r="V161" s="15" t="str">
        <f>IF(Q161="","",Q161*Config!$B$6)</f>
        <v/>
      </c>
      <c r="W161" s="15" t="str">
        <f>IF(R161="","",R161*Config!$B$6)</f>
        <v/>
      </c>
      <c r="X161" s="15" t="str">
        <f>IF(S161="","",S161*Config!$B$6)</f>
        <v/>
      </c>
      <c r="Y161" s="15" t="str">
        <f>IF(T161="","",T161*Config!$B$6)</f>
        <v/>
      </c>
      <c r="Z161" s="15" t="str">
        <f>IF(U161="","",Config!$B$4 + SUM($U$2:U161))</f>
        <v/>
      </c>
      <c r="AA161" s="15" t="str">
        <f>IF(V161="","",Config!$B$4 + SUM($V$2:V161))</f>
        <v/>
      </c>
      <c r="AB161" s="15" t="str">
        <f>IF(W161="","",Config!$B$4 + SUM($W$2:W161))</f>
        <v/>
      </c>
      <c r="AC161" s="15" t="str">
        <f>IF(X161="","",Config!$B$4 + SUM($X$2:X161))</f>
        <v/>
      </c>
      <c r="AD161" s="15" t="str">
        <f>IF(Y161="","",Config!$B$4 + SUM($Y$2:Y161))</f>
        <v/>
      </c>
      <c r="AE161" s="15" t="str">
        <f>IF(P161="","",P161*J161/100*Config!$B$11)</f>
        <v/>
      </c>
      <c r="AF161" s="15" t="str">
        <f>IF(Q161="","",Q161*J161/100*Config!$B$11)</f>
        <v/>
      </c>
      <c r="AG161" s="15" t="str">
        <f>IF(R161="","",R161*J161/100*Config!$B$11)</f>
        <v/>
      </c>
      <c r="AH161" s="15" t="str">
        <f>IF(S161="","",S161*J161/100*Config!$B$11)</f>
        <v/>
      </c>
      <c r="AI161" s="15" t="str">
        <f>IF(T161="","",T161*J161/100*Config!$B$11)</f>
        <v/>
      </c>
      <c r="AJ161" s="15" t="str">
        <f>IF(AE161="","",Config!$B$9 + SUM($AE$2:AE161))</f>
        <v/>
      </c>
      <c r="AK161" s="15" t="str">
        <f>IF(AF161="","",Config!$B$9 + SUM($AF$2:AF161))</f>
        <v/>
      </c>
      <c r="AL161" s="15" t="str">
        <f>IF(AG161="","",Config!$B$9 + SUM($AG$2:AG161))</f>
        <v/>
      </c>
      <c r="AM161" s="15" t="str">
        <f>IF(AH161="","",Config!$B$9 + SUM($AH$2:AH161))</f>
        <v/>
      </c>
      <c r="AN161" s="15" t="str">
        <f>IF(AI161="","",Config!$B$9 + SUM($AI$2:AI161))</f>
        <v/>
      </c>
      <c r="AO161" s="16" t="str">
        <f t="shared" si="101"/>
        <v/>
      </c>
      <c r="AP161" s="16" t="str">
        <f t="shared" si="102"/>
        <v/>
      </c>
      <c r="AQ161" s="16" t="str">
        <f t="shared" si="103"/>
        <v/>
      </c>
      <c r="AR161" s="16" t="str">
        <f t="shared" si="104"/>
        <v/>
      </c>
      <c r="AS161" s="16" t="str">
        <f t="shared" si="105"/>
        <v/>
      </c>
      <c r="AT161" s="17" t="str">
        <f t="shared" si="121"/>
        <v/>
      </c>
      <c r="AU161" s="17" t="str">
        <f t="shared" si="122"/>
        <v/>
      </c>
      <c r="AV161" s="17" t="str">
        <f t="shared" si="123"/>
        <v/>
      </c>
      <c r="AW161" s="17" t="str">
        <f t="shared" si="124"/>
        <v/>
      </c>
      <c r="AX161" s="17" t="str">
        <f t="shared" si="125"/>
        <v/>
      </c>
      <c r="AY161" s="17" t="str">
        <f t="shared" si="106"/>
        <v/>
      </c>
      <c r="AZ161" s="17" t="str">
        <f t="shared" si="107"/>
        <v/>
      </c>
      <c r="BA161" s="17" t="str">
        <f t="shared" si="108"/>
        <v/>
      </c>
      <c r="BB161" s="17" t="str">
        <f t="shared" si="109"/>
        <v/>
      </c>
      <c r="BC161" s="17" t="str">
        <f t="shared" si="110"/>
        <v/>
      </c>
      <c r="BD161" s="17" t="str">
        <f>IF(OR(AE161="",B161=""),"",SUMIFS($AE$2:AE161,$B$2:B161,B161))</f>
        <v/>
      </c>
      <c r="BE161" s="17" t="str">
        <f>IF(OR(AF161="",B161=""),"",SUMIFS($AF$2:AF161,$B$2:B161,B161))</f>
        <v/>
      </c>
      <c r="BF161" s="17" t="str">
        <f>IF(OR(AG161="",B161=""),"",SUMIFS($AG$2:AG161,$B$2:B161,B161))</f>
        <v/>
      </c>
      <c r="BG161" s="17" t="str">
        <f>IF(OR(AH161="",B161=""),"",SUMIFS($AH$2:AH161,$B$2:B161,B161))</f>
        <v/>
      </c>
      <c r="BH161" s="17" t="str">
        <f>IF(OR(AI161="",B161=""),"",SUMIFS($AI$2:AI161,$B$2:B161,B161))</f>
        <v/>
      </c>
      <c r="BI161" s="17" t="str">
        <f t="shared" si="126"/>
        <v/>
      </c>
      <c r="BJ161" s="17" t="str">
        <f t="shared" si="127"/>
        <v/>
      </c>
      <c r="BK161" s="17" t="str">
        <f t="shared" si="128"/>
        <v/>
      </c>
      <c r="BL161" s="17" t="str">
        <f t="shared" si="129"/>
        <v/>
      </c>
      <c r="BM161" s="17" t="str">
        <f t="shared" si="130"/>
        <v/>
      </c>
      <c r="BN161" s="17" t="str">
        <f t="shared" si="111"/>
        <v/>
      </c>
      <c r="BO161" s="17" t="str">
        <f t="shared" si="112"/>
        <v/>
      </c>
      <c r="BP161" s="17" t="str">
        <f t="shared" si="113"/>
        <v/>
      </c>
      <c r="BQ161" s="17" t="str">
        <f t="shared" si="114"/>
        <v/>
      </c>
      <c r="BR161" s="17" t="str">
        <f t="shared" si="115"/>
        <v/>
      </c>
    </row>
    <row r="162" spans="1:70" x14ac:dyDescent="0.25">
      <c r="A162">
        <f t="shared" si="99"/>
        <v>161</v>
      </c>
      <c r="B162" s="9"/>
      <c r="C162" s="12"/>
      <c r="D162" s="11" t="str">
        <f t="shared" si="131"/>
        <v/>
      </c>
      <c r="E162" s="11" t="str">
        <f t="shared" si="100"/>
        <v/>
      </c>
      <c r="F162" s="12"/>
      <c r="G162" s="12"/>
      <c r="H162" s="12"/>
      <c r="I162" s="12"/>
      <c r="J162" s="13"/>
      <c r="K162" s="13"/>
      <c r="L162" s="13"/>
      <c r="M162" s="13"/>
      <c r="N162" s="12"/>
      <c r="O162" s="12"/>
      <c r="P162" s="14" t="str">
        <f t="shared" si="116"/>
        <v/>
      </c>
      <c r="Q162" s="14" t="str">
        <f t="shared" si="117"/>
        <v/>
      </c>
      <c r="R162" s="14" t="str">
        <f t="shared" si="118"/>
        <v/>
      </c>
      <c r="S162" s="14" t="str">
        <f t="shared" si="119"/>
        <v/>
      </c>
      <c r="T162" s="14" t="str">
        <f t="shared" si="120"/>
        <v/>
      </c>
      <c r="U162" s="15" t="str">
        <f>IF(P162="","",P162*Config!$B$6)</f>
        <v/>
      </c>
      <c r="V162" s="15" t="str">
        <f>IF(Q162="","",Q162*Config!$B$6)</f>
        <v/>
      </c>
      <c r="W162" s="15" t="str">
        <f>IF(R162="","",R162*Config!$B$6)</f>
        <v/>
      </c>
      <c r="X162" s="15" t="str">
        <f>IF(S162="","",S162*Config!$B$6)</f>
        <v/>
      </c>
      <c r="Y162" s="15" t="str">
        <f>IF(T162="","",T162*Config!$B$6)</f>
        <v/>
      </c>
      <c r="Z162" s="15" t="str">
        <f>IF(U162="","",Config!$B$4 + SUM($U$2:U162))</f>
        <v/>
      </c>
      <c r="AA162" s="15" t="str">
        <f>IF(V162="","",Config!$B$4 + SUM($V$2:V162))</f>
        <v/>
      </c>
      <c r="AB162" s="15" t="str">
        <f>IF(W162="","",Config!$B$4 + SUM($W$2:W162))</f>
        <v/>
      </c>
      <c r="AC162" s="15" t="str">
        <f>IF(X162="","",Config!$B$4 + SUM($X$2:X162))</f>
        <v/>
      </c>
      <c r="AD162" s="15" t="str">
        <f>IF(Y162="","",Config!$B$4 + SUM($Y$2:Y162))</f>
        <v/>
      </c>
      <c r="AE162" s="15" t="str">
        <f>IF(P162="","",P162*J162/100*Config!$B$11)</f>
        <v/>
      </c>
      <c r="AF162" s="15" t="str">
        <f>IF(Q162="","",Q162*J162/100*Config!$B$11)</f>
        <v/>
      </c>
      <c r="AG162" s="15" t="str">
        <f>IF(R162="","",R162*J162/100*Config!$B$11)</f>
        <v/>
      </c>
      <c r="AH162" s="15" t="str">
        <f>IF(S162="","",S162*J162/100*Config!$B$11)</f>
        <v/>
      </c>
      <c r="AI162" s="15" t="str">
        <f>IF(T162="","",T162*J162/100*Config!$B$11)</f>
        <v/>
      </c>
      <c r="AJ162" s="15" t="str">
        <f>IF(AE162="","",Config!$B$9 + SUM($AE$2:AE162))</f>
        <v/>
      </c>
      <c r="AK162" s="15" t="str">
        <f>IF(AF162="","",Config!$B$9 + SUM($AF$2:AF162))</f>
        <v/>
      </c>
      <c r="AL162" s="15" t="str">
        <f>IF(AG162="","",Config!$B$9 + SUM($AG$2:AG162))</f>
        <v/>
      </c>
      <c r="AM162" s="15" t="str">
        <f>IF(AH162="","",Config!$B$9 + SUM($AH$2:AH162))</f>
        <v/>
      </c>
      <c r="AN162" s="15" t="str">
        <f>IF(AI162="","",Config!$B$9 + SUM($AI$2:AI162))</f>
        <v/>
      </c>
      <c r="AO162" s="16" t="str">
        <f t="shared" si="101"/>
        <v/>
      </c>
      <c r="AP162" s="16" t="str">
        <f t="shared" si="102"/>
        <v/>
      </c>
      <c r="AQ162" s="16" t="str">
        <f t="shared" si="103"/>
        <v/>
      </c>
      <c r="AR162" s="16" t="str">
        <f t="shared" si="104"/>
        <v/>
      </c>
      <c r="AS162" s="16" t="str">
        <f t="shared" si="105"/>
        <v/>
      </c>
      <c r="AT162" s="17" t="str">
        <f t="shared" si="121"/>
        <v/>
      </c>
      <c r="AU162" s="17" t="str">
        <f t="shared" si="122"/>
        <v/>
      </c>
      <c r="AV162" s="17" t="str">
        <f t="shared" si="123"/>
        <v/>
      </c>
      <c r="AW162" s="17" t="str">
        <f t="shared" si="124"/>
        <v/>
      </c>
      <c r="AX162" s="17" t="str">
        <f t="shared" si="125"/>
        <v/>
      </c>
      <c r="AY162" s="17" t="str">
        <f t="shared" si="106"/>
        <v/>
      </c>
      <c r="AZ162" s="17" t="str">
        <f t="shared" si="107"/>
        <v/>
      </c>
      <c r="BA162" s="17" t="str">
        <f t="shared" si="108"/>
        <v/>
      </c>
      <c r="BB162" s="17" t="str">
        <f t="shared" si="109"/>
        <v/>
      </c>
      <c r="BC162" s="17" t="str">
        <f t="shared" si="110"/>
        <v/>
      </c>
      <c r="BD162" s="17" t="str">
        <f>IF(OR(AE162="",B162=""),"",SUMIFS($AE$2:AE162,$B$2:B162,B162))</f>
        <v/>
      </c>
      <c r="BE162" s="17" t="str">
        <f>IF(OR(AF162="",B162=""),"",SUMIFS($AF$2:AF162,$B$2:B162,B162))</f>
        <v/>
      </c>
      <c r="BF162" s="17" t="str">
        <f>IF(OR(AG162="",B162=""),"",SUMIFS($AG$2:AG162,$B$2:B162,B162))</f>
        <v/>
      </c>
      <c r="BG162" s="17" t="str">
        <f>IF(OR(AH162="",B162=""),"",SUMIFS($AH$2:AH162,$B$2:B162,B162))</f>
        <v/>
      </c>
      <c r="BH162" s="17" t="str">
        <f>IF(OR(AI162="",B162=""),"",SUMIFS($AI$2:AI162,$B$2:B162,B162))</f>
        <v/>
      </c>
      <c r="BI162" s="17" t="str">
        <f t="shared" si="126"/>
        <v/>
      </c>
      <c r="BJ162" s="17" t="str">
        <f t="shared" si="127"/>
        <v/>
      </c>
      <c r="BK162" s="17" t="str">
        <f t="shared" si="128"/>
        <v/>
      </c>
      <c r="BL162" s="17" t="str">
        <f t="shared" si="129"/>
        <v/>
      </c>
      <c r="BM162" s="17" t="str">
        <f t="shared" si="130"/>
        <v/>
      </c>
      <c r="BN162" s="17" t="str">
        <f t="shared" si="111"/>
        <v/>
      </c>
      <c r="BO162" s="17" t="str">
        <f t="shared" si="112"/>
        <v/>
      </c>
      <c r="BP162" s="17" t="str">
        <f t="shared" si="113"/>
        <v/>
      </c>
      <c r="BQ162" s="17" t="str">
        <f t="shared" si="114"/>
        <v/>
      </c>
      <c r="BR162" s="17" t="str">
        <f t="shared" si="115"/>
        <v/>
      </c>
    </row>
    <row r="163" spans="1:70" x14ac:dyDescent="0.25">
      <c r="A163">
        <f t="shared" si="99"/>
        <v>162</v>
      </c>
      <c r="B163" s="9"/>
      <c r="C163" s="12"/>
      <c r="D163" s="11" t="str">
        <f t="shared" si="131"/>
        <v/>
      </c>
      <c r="E163" s="11" t="str">
        <f t="shared" si="100"/>
        <v/>
      </c>
      <c r="F163" s="12"/>
      <c r="G163" s="12"/>
      <c r="H163" s="12"/>
      <c r="I163" s="12"/>
      <c r="J163" s="13"/>
      <c r="K163" s="13"/>
      <c r="L163" s="13"/>
      <c r="M163" s="13"/>
      <c r="N163" s="12"/>
      <c r="O163" s="12"/>
      <c r="P163" s="14" t="str">
        <f t="shared" si="116"/>
        <v/>
      </c>
      <c r="Q163" s="14" t="str">
        <f t="shared" si="117"/>
        <v/>
      </c>
      <c r="R163" s="14" t="str">
        <f t="shared" si="118"/>
        <v/>
      </c>
      <c r="S163" s="14" t="str">
        <f t="shared" si="119"/>
        <v/>
      </c>
      <c r="T163" s="14" t="str">
        <f t="shared" si="120"/>
        <v/>
      </c>
      <c r="U163" s="15" t="str">
        <f>IF(P163="","",P163*Config!$B$6)</f>
        <v/>
      </c>
      <c r="V163" s="15" t="str">
        <f>IF(Q163="","",Q163*Config!$B$6)</f>
        <v/>
      </c>
      <c r="W163" s="15" t="str">
        <f>IF(R163="","",R163*Config!$B$6)</f>
        <v/>
      </c>
      <c r="X163" s="15" t="str">
        <f>IF(S163="","",S163*Config!$B$6)</f>
        <v/>
      </c>
      <c r="Y163" s="15" t="str">
        <f>IF(T163="","",T163*Config!$B$6)</f>
        <v/>
      </c>
      <c r="Z163" s="15" t="str">
        <f>IF(U163="","",Config!$B$4 + SUM($U$2:U163))</f>
        <v/>
      </c>
      <c r="AA163" s="15" t="str">
        <f>IF(V163="","",Config!$B$4 + SUM($V$2:V163))</f>
        <v/>
      </c>
      <c r="AB163" s="15" t="str">
        <f>IF(W163="","",Config!$B$4 + SUM($W$2:W163))</f>
        <v/>
      </c>
      <c r="AC163" s="15" t="str">
        <f>IF(X163="","",Config!$B$4 + SUM($X$2:X163))</f>
        <v/>
      </c>
      <c r="AD163" s="15" t="str">
        <f>IF(Y163="","",Config!$B$4 + SUM($Y$2:Y163))</f>
        <v/>
      </c>
      <c r="AE163" s="15" t="str">
        <f>IF(P163="","",P163*J163/100*Config!$B$11)</f>
        <v/>
      </c>
      <c r="AF163" s="15" t="str">
        <f>IF(Q163="","",Q163*J163/100*Config!$B$11)</f>
        <v/>
      </c>
      <c r="AG163" s="15" t="str">
        <f>IF(R163="","",R163*J163/100*Config!$B$11)</f>
        <v/>
      </c>
      <c r="AH163" s="15" t="str">
        <f>IF(S163="","",S163*J163/100*Config!$B$11)</f>
        <v/>
      </c>
      <c r="AI163" s="15" t="str">
        <f>IF(T163="","",T163*J163/100*Config!$B$11)</f>
        <v/>
      </c>
      <c r="AJ163" s="15" t="str">
        <f>IF(AE163="","",Config!$B$9 + SUM($AE$2:AE163))</f>
        <v/>
      </c>
      <c r="AK163" s="15" t="str">
        <f>IF(AF163="","",Config!$B$9 + SUM($AF$2:AF163))</f>
        <v/>
      </c>
      <c r="AL163" s="15" t="str">
        <f>IF(AG163="","",Config!$B$9 + SUM($AG$2:AG163))</f>
        <v/>
      </c>
      <c r="AM163" s="15" t="str">
        <f>IF(AH163="","",Config!$B$9 + SUM($AH$2:AH163))</f>
        <v/>
      </c>
      <c r="AN163" s="15" t="str">
        <f>IF(AI163="","",Config!$B$9 + SUM($AI$2:AI163))</f>
        <v/>
      </c>
      <c r="AO163" s="16" t="str">
        <f t="shared" si="101"/>
        <v/>
      </c>
      <c r="AP163" s="16" t="str">
        <f t="shared" si="102"/>
        <v/>
      </c>
      <c r="AQ163" s="16" t="str">
        <f t="shared" si="103"/>
        <v/>
      </c>
      <c r="AR163" s="16" t="str">
        <f t="shared" si="104"/>
        <v/>
      </c>
      <c r="AS163" s="16" t="str">
        <f t="shared" si="105"/>
        <v/>
      </c>
      <c r="AT163" s="17" t="str">
        <f t="shared" si="121"/>
        <v/>
      </c>
      <c r="AU163" s="17" t="str">
        <f t="shared" si="122"/>
        <v/>
      </c>
      <c r="AV163" s="17" t="str">
        <f t="shared" si="123"/>
        <v/>
      </c>
      <c r="AW163" s="17" t="str">
        <f t="shared" si="124"/>
        <v/>
      </c>
      <c r="AX163" s="17" t="str">
        <f t="shared" si="125"/>
        <v/>
      </c>
      <c r="AY163" s="17" t="str">
        <f t="shared" si="106"/>
        <v/>
      </c>
      <c r="AZ163" s="17" t="str">
        <f t="shared" si="107"/>
        <v/>
      </c>
      <c r="BA163" s="17" t="str">
        <f t="shared" si="108"/>
        <v/>
      </c>
      <c r="BB163" s="17" t="str">
        <f t="shared" si="109"/>
        <v/>
      </c>
      <c r="BC163" s="17" t="str">
        <f t="shared" si="110"/>
        <v/>
      </c>
      <c r="BD163" s="17" t="str">
        <f>IF(OR(AE163="",B163=""),"",SUMIFS($AE$2:AE163,$B$2:B163,B163))</f>
        <v/>
      </c>
      <c r="BE163" s="17" t="str">
        <f>IF(OR(AF163="",B163=""),"",SUMIFS($AF$2:AF163,$B$2:B163,B163))</f>
        <v/>
      </c>
      <c r="BF163" s="17" t="str">
        <f>IF(OR(AG163="",B163=""),"",SUMIFS($AG$2:AG163,$B$2:B163,B163))</f>
        <v/>
      </c>
      <c r="BG163" s="17" t="str">
        <f>IF(OR(AH163="",B163=""),"",SUMIFS($AH$2:AH163,$B$2:B163,B163))</f>
        <v/>
      </c>
      <c r="BH163" s="17" t="str">
        <f>IF(OR(AI163="",B163=""),"",SUMIFS($AI$2:AI163,$B$2:B163,B163))</f>
        <v/>
      </c>
      <c r="BI163" s="17" t="str">
        <f t="shared" si="126"/>
        <v/>
      </c>
      <c r="BJ163" s="17" t="str">
        <f t="shared" si="127"/>
        <v/>
      </c>
      <c r="BK163" s="17" t="str">
        <f t="shared" si="128"/>
        <v/>
      </c>
      <c r="BL163" s="17" t="str">
        <f t="shared" si="129"/>
        <v/>
      </c>
      <c r="BM163" s="17" t="str">
        <f t="shared" si="130"/>
        <v/>
      </c>
      <c r="BN163" s="17" t="str">
        <f t="shared" si="111"/>
        <v/>
      </c>
      <c r="BO163" s="17" t="str">
        <f t="shared" si="112"/>
        <v/>
      </c>
      <c r="BP163" s="17" t="str">
        <f t="shared" si="113"/>
        <v/>
      </c>
      <c r="BQ163" s="17" t="str">
        <f t="shared" si="114"/>
        <v/>
      </c>
      <c r="BR163" s="17" t="str">
        <f t="shared" si="115"/>
        <v/>
      </c>
    </row>
    <row r="164" spans="1:70" x14ac:dyDescent="0.25">
      <c r="A164">
        <f t="shared" si="99"/>
        <v>163</v>
      </c>
      <c r="B164" s="9"/>
      <c r="C164" s="12"/>
      <c r="D164" s="11" t="str">
        <f t="shared" si="131"/>
        <v/>
      </c>
      <c r="E164" s="11" t="str">
        <f t="shared" si="100"/>
        <v/>
      </c>
      <c r="F164" s="12"/>
      <c r="G164" s="12"/>
      <c r="H164" s="12"/>
      <c r="I164" s="12"/>
      <c r="J164" s="13"/>
      <c r="K164" s="13"/>
      <c r="L164" s="13"/>
      <c r="M164" s="13"/>
      <c r="N164" s="12"/>
      <c r="O164" s="12"/>
      <c r="P164" s="14" t="str">
        <f t="shared" si="116"/>
        <v/>
      </c>
      <c r="Q164" s="14" t="str">
        <f t="shared" si="117"/>
        <v/>
      </c>
      <c r="R164" s="14" t="str">
        <f t="shared" si="118"/>
        <v/>
      </c>
      <c r="S164" s="14" t="str">
        <f t="shared" si="119"/>
        <v/>
      </c>
      <c r="T164" s="14" t="str">
        <f t="shared" si="120"/>
        <v/>
      </c>
      <c r="U164" s="15" t="str">
        <f>IF(P164="","",P164*Config!$B$6)</f>
        <v/>
      </c>
      <c r="V164" s="15" t="str">
        <f>IF(Q164="","",Q164*Config!$B$6)</f>
        <v/>
      </c>
      <c r="W164" s="15" t="str">
        <f>IF(R164="","",R164*Config!$B$6)</f>
        <v/>
      </c>
      <c r="X164" s="15" t="str">
        <f>IF(S164="","",S164*Config!$B$6)</f>
        <v/>
      </c>
      <c r="Y164" s="15" t="str">
        <f>IF(T164="","",T164*Config!$B$6)</f>
        <v/>
      </c>
      <c r="Z164" s="15" t="str">
        <f>IF(U164="","",Config!$B$4 + SUM($U$2:U164))</f>
        <v/>
      </c>
      <c r="AA164" s="15" t="str">
        <f>IF(V164="","",Config!$B$4 + SUM($V$2:V164))</f>
        <v/>
      </c>
      <c r="AB164" s="15" t="str">
        <f>IF(W164="","",Config!$B$4 + SUM($W$2:W164))</f>
        <v/>
      </c>
      <c r="AC164" s="15" t="str">
        <f>IF(X164="","",Config!$B$4 + SUM($X$2:X164))</f>
        <v/>
      </c>
      <c r="AD164" s="15" t="str">
        <f>IF(Y164="","",Config!$B$4 + SUM($Y$2:Y164))</f>
        <v/>
      </c>
      <c r="AE164" s="15" t="str">
        <f>IF(P164="","",P164*J164/100*Config!$B$11)</f>
        <v/>
      </c>
      <c r="AF164" s="15" t="str">
        <f>IF(Q164="","",Q164*J164/100*Config!$B$11)</f>
        <v/>
      </c>
      <c r="AG164" s="15" t="str">
        <f>IF(R164="","",R164*J164/100*Config!$B$11)</f>
        <v/>
      </c>
      <c r="AH164" s="15" t="str">
        <f>IF(S164="","",S164*J164/100*Config!$B$11)</f>
        <v/>
      </c>
      <c r="AI164" s="15" t="str">
        <f>IF(T164="","",T164*J164/100*Config!$B$11)</f>
        <v/>
      </c>
      <c r="AJ164" s="15" t="str">
        <f>IF(AE164="","",Config!$B$9 + SUM($AE$2:AE164))</f>
        <v/>
      </c>
      <c r="AK164" s="15" t="str">
        <f>IF(AF164="","",Config!$B$9 + SUM($AF$2:AF164))</f>
        <v/>
      </c>
      <c r="AL164" s="15" t="str">
        <f>IF(AG164="","",Config!$B$9 + SUM($AG$2:AG164))</f>
        <v/>
      </c>
      <c r="AM164" s="15" t="str">
        <f>IF(AH164="","",Config!$B$9 + SUM($AH$2:AH164))</f>
        <v/>
      </c>
      <c r="AN164" s="15" t="str">
        <f>IF(AI164="","",Config!$B$9 + SUM($AI$2:AI164))</f>
        <v/>
      </c>
      <c r="AO164" s="16" t="str">
        <f t="shared" si="101"/>
        <v/>
      </c>
      <c r="AP164" s="16" t="str">
        <f t="shared" si="102"/>
        <v/>
      </c>
      <c r="AQ164" s="16" t="str">
        <f t="shared" si="103"/>
        <v/>
      </c>
      <c r="AR164" s="16" t="str">
        <f t="shared" si="104"/>
        <v/>
      </c>
      <c r="AS164" s="16" t="str">
        <f t="shared" si="105"/>
        <v/>
      </c>
      <c r="AT164" s="17" t="str">
        <f t="shared" si="121"/>
        <v/>
      </c>
      <c r="AU164" s="17" t="str">
        <f t="shared" si="122"/>
        <v/>
      </c>
      <c r="AV164" s="17" t="str">
        <f t="shared" si="123"/>
        <v/>
      </c>
      <c r="AW164" s="17" t="str">
        <f t="shared" si="124"/>
        <v/>
      </c>
      <c r="AX164" s="17" t="str">
        <f t="shared" si="125"/>
        <v/>
      </c>
      <c r="AY164" s="17" t="str">
        <f t="shared" si="106"/>
        <v/>
      </c>
      <c r="AZ164" s="17" t="str">
        <f t="shared" si="107"/>
        <v/>
      </c>
      <c r="BA164" s="17" t="str">
        <f t="shared" si="108"/>
        <v/>
      </c>
      <c r="BB164" s="17" t="str">
        <f t="shared" si="109"/>
        <v/>
      </c>
      <c r="BC164" s="17" t="str">
        <f t="shared" si="110"/>
        <v/>
      </c>
      <c r="BD164" s="17" t="str">
        <f>IF(OR(AE164="",B164=""),"",SUMIFS($AE$2:AE164,$B$2:B164,B164))</f>
        <v/>
      </c>
      <c r="BE164" s="17" t="str">
        <f>IF(OR(AF164="",B164=""),"",SUMIFS($AF$2:AF164,$B$2:B164,B164))</f>
        <v/>
      </c>
      <c r="BF164" s="17" t="str">
        <f>IF(OR(AG164="",B164=""),"",SUMIFS($AG$2:AG164,$B$2:B164,B164))</f>
        <v/>
      </c>
      <c r="BG164" s="17" t="str">
        <f>IF(OR(AH164="",B164=""),"",SUMIFS($AH$2:AH164,$B$2:B164,B164))</f>
        <v/>
      </c>
      <c r="BH164" s="17" t="str">
        <f>IF(OR(AI164="",B164=""),"",SUMIFS($AI$2:AI164,$B$2:B164,B164))</f>
        <v/>
      </c>
      <c r="BI164" s="17" t="str">
        <f t="shared" si="126"/>
        <v/>
      </c>
      <c r="BJ164" s="17" t="str">
        <f t="shared" si="127"/>
        <v/>
      </c>
      <c r="BK164" s="17" t="str">
        <f t="shared" si="128"/>
        <v/>
      </c>
      <c r="BL164" s="17" t="str">
        <f t="shared" si="129"/>
        <v/>
      </c>
      <c r="BM164" s="17" t="str">
        <f t="shared" si="130"/>
        <v/>
      </c>
      <c r="BN164" s="17" t="str">
        <f t="shared" si="111"/>
        <v/>
      </c>
      <c r="BO164" s="17" t="str">
        <f t="shared" si="112"/>
        <v/>
      </c>
      <c r="BP164" s="17" t="str">
        <f t="shared" si="113"/>
        <v/>
      </c>
      <c r="BQ164" s="17" t="str">
        <f t="shared" si="114"/>
        <v/>
      </c>
      <c r="BR164" s="17" t="str">
        <f t="shared" si="115"/>
        <v/>
      </c>
    </row>
    <row r="165" spans="1:70" x14ac:dyDescent="0.25">
      <c r="A165">
        <f t="shared" si="99"/>
        <v>164</v>
      </c>
      <c r="B165" s="9"/>
      <c r="C165" s="12"/>
      <c r="D165" s="11" t="str">
        <f t="shared" si="131"/>
        <v/>
      </c>
      <c r="E165" s="11" t="str">
        <f t="shared" si="100"/>
        <v/>
      </c>
      <c r="F165" s="12"/>
      <c r="G165" s="12"/>
      <c r="H165" s="12"/>
      <c r="I165" s="12"/>
      <c r="J165" s="13"/>
      <c r="K165" s="13"/>
      <c r="L165" s="13"/>
      <c r="M165" s="13"/>
      <c r="N165" s="12"/>
      <c r="O165" s="12"/>
      <c r="P165" s="14" t="str">
        <f t="shared" si="116"/>
        <v/>
      </c>
      <c r="Q165" s="14" t="str">
        <f t="shared" si="117"/>
        <v/>
      </c>
      <c r="R165" s="14" t="str">
        <f t="shared" si="118"/>
        <v/>
      </c>
      <c r="S165" s="14" t="str">
        <f t="shared" si="119"/>
        <v/>
      </c>
      <c r="T165" s="14" t="str">
        <f t="shared" si="120"/>
        <v/>
      </c>
      <c r="U165" s="15" t="str">
        <f>IF(P165="","",P165*Config!$B$6)</f>
        <v/>
      </c>
      <c r="V165" s="15" t="str">
        <f>IF(Q165="","",Q165*Config!$B$6)</f>
        <v/>
      </c>
      <c r="W165" s="15" t="str">
        <f>IF(R165="","",R165*Config!$B$6)</f>
        <v/>
      </c>
      <c r="X165" s="15" t="str">
        <f>IF(S165="","",S165*Config!$B$6)</f>
        <v/>
      </c>
      <c r="Y165" s="15" t="str">
        <f>IF(T165="","",T165*Config!$B$6)</f>
        <v/>
      </c>
      <c r="Z165" s="15" t="str">
        <f>IF(U165="","",Config!$B$4 + SUM($U$2:U165))</f>
        <v/>
      </c>
      <c r="AA165" s="15" t="str">
        <f>IF(V165="","",Config!$B$4 + SUM($V$2:V165))</f>
        <v/>
      </c>
      <c r="AB165" s="15" t="str">
        <f>IF(W165="","",Config!$B$4 + SUM($W$2:W165))</f>
        <v/>
      </c>
      <c r="AC165" s="15" t="str">
        <f>IF(X165="","",Config!$B$4 + SUM($X$2:X165))</f>
        <v/>
      </c>
      <c r="AD165" s="15" t="str">
        <f>IF(Y165="","",Config!$B$4 + SUM($Y$2:Y165))</f>
        <v/>
      </c>
      <c r="AE165" s="15" t="str">
        <f>IF(P165="","",P165*J165/100*Config!$B$11)</f>
        <v/>
      </c>
      <c r="AF165" s="15" t="str">
        <f>IF(Q165="","",Q165*J165/100*Config!$B$11)</f>
        <v/>
      </c>
      <c r="AG165" s="15" t="str">
        <f>IF(R165="","",R165*J165/100*Config!$B$11)</f>
        <v/>
      </c>
      <c r="AH165" s="15" t="str">
        <f>IF(S165="","",S165*J165/100*Config!$B$11)</f>
        <v/>
      </c>
      <c r="AI165" s="15" t="str">
        <f>IF(T165="","",T165*J165/100*Config!$B$11)</f>
        <v/>
      </c>
      <c r="AJ165" s="15" t="str">
        <f>IF(AE165="","",Config!$B$9 + SUM($AE$2:AE165))</f>
        <v/>
      </c>
      <c r="AK165" s="15" t="str">
        <f>IF(AF165="","",Config!$B$9 + SUM($AF$2:AF165))</f>
        <v/>
      </c>
      <c r="AL165" s="15" t="str">
        <f>IF(AG165="","",Config!$B$9 + SUM($AG$2:AG165))</f>
        <v/>
      </c>
      <c r="AM165" s="15" t="str">
        <f>IF(AH165="","",Config!$B$9 + SUM($AH$2:AH165))</f>
        <v/>
      </c>
      <c r="AN165" s="15" t="str">
        <f>IF(AI165="","",Config!$B$9 + SUM($AI$2:AI165))</f>
        <v/>
      </c>
      <c r="AO165" s="16" t="str">
        <f t="shared" si="101"/>
        <v/>
      </c>
      <c r="AP165" s="16" t="str">
        <f t="shared" si="102"/>
        <v/>
      </c>
      <c r="AQ165" s="16" t="str">
        <f t="shared" si="103"/>
        <v/>
      </c>
      <c r="AR165" s="16" t="str">
        <f t="shared" si="104"/>
        <v/>
      </c>
      <c r="AS165" s="16" t="str">
        <f t="shared" si="105"/>
        <v/>
      </c>
      <c r="AT165" s="17" t="str">
        <f t="shared" si="121"/>
        <v/>
      </c>
      <c r="AU165" s="17" t="str">
        <f t="shared" si="122"/>
        <v/>
      </c>
      <c r="AV165" s="17" t="str">
        <f t="shared" si="123"/>
        <v/>
      </c>
      <c r="AW165" s="17" t="str">
        <f t="shared" si="124"/>
        <v/>
      </c>
      <c r="AX165" s="17" t="str">
        <f t="shared" si="125"/>
        <v/>
      </c>
      <c r="AY165" s="17" t="str">
        <f t="shared" si="106"/>
        <v/>
      </c>
      <c r="AZ165" s="17" t="str">
        <f t="shared" si="107"/>
        <v/>
      </c>
      <c r="BA165" s="17" t="str">
        <f t="shared" si="108"/>
        <v/>
      </c>
      <c r="BB165" s="17" t="str">
        <f t="shared" si="109"/>
        <v/>
      </c>
      <c r="BC165" s="17" t="str">
        <f t="shared" si="110"/>
        <v/>
      </c>
      <c r="BD165" s="17" t="str">
        <f>IF(OR(AE165="",B165=""),"",SUMIFS($AE$2:AE165,$B$2:B165,B165))</f>
        <v/>
      </c>
      <c r="BE165" s="17" t="str">
        <f>IF(OR(AF165="",B165=""),"",SUMIFS($AF$2:AF165,$B$2:B165,B165))</f>
        <v/>
      </c>
      <c r="BF165" s="17" t="str">
        <f>IF(OR(AG165="",B165=""),"",SUMIFS($AG$2:AG165,$B$2:B165,B165))</f>
        <v/>
      </c>
      <c r="BG165" s="17" t="str">
        <f>IF(OR(AH165="",B165=""),"",SUMIFS($AH$2:AH165,$B$2:B165,B165))</f>
        <v/>
      </c>
      <c r="BH165" s="17" t="str">
        <f>IF(OR(AI165="",B165=""),"",SUMIFS($AI$2:AI165,$B$2:B165,B165))</f>
        <v/>
      </c>
      <c r="BI165" s="17" t="str">
        <f t="shared" si="126"/>
        <v/>
      </c>
      <c r="BJ165" s="17" t="str">
        <f t="shared" si="127"/>
        <v/>
      </c>
      <c r="BK165" s="17" t="str">
        <f t="shared" si="128"/>
        <v/>
      </c>
      <c r="BL165" s="17" t="str">
        <f t="shared" si="129"/>
        <v/>
      </c>
      <c r="BM165" s="17" t="str">
        <f t="shared" si="130"/>
        <v/>
      </c>
      <c r="BN165" s="17" t="str">
        <f t="shared" si="111"/>
        <v/>
      </c>
      <c r="BO165" s="17" t="str">
        <f t="shared" si="112"/>
        <v/>
      </c>
      <c r="BP165" s="17" t="str">
        <f t="shared" si="113"/>
        <v/>
      </c>
      <c r="BQ165" s="17" t="str">
        <f t="shared" si="114"/>
        <v/>
      </c>
      <c r="BR165" s="17" t="str">
        <f t="shared" si="115"/>
        <v/>
      </c>
    </row>
    <row r="166" spans="1:70" x14ac:dyDescent="0.25">
      <c r="A166">
        <f t="shared" si="99"/>
        <v>165</v>
      </c>
      <c r="B166" s="9"/>
      <c r="C166" s="12"/>
      <c r="D166" s="11" t="str">
        <f t="shared" si="131"/>
        <v/>
      </c>
      <c r="E166" s="11" t="str">
        <f t="shared" si="100"/>
        <v/>
      </c>
      <c r="F166" s="12"/>
      <c r="G166" s="12"/>
      <c r="H166" s="12"/>
      <c r="I166" s="12"/>
      <c r="J166" s="13"/>
      <c r="K166" s="13"/>
      <c r="L166" s="13"/>
      <c r="M166" s="13"/>
      <c r="N166" s="12"/>
      <c r="O166" s="12"/>
      <c r="P166" s="14" t="str">
        <f t="shared" si="116"/>
        <v/>
      </c>
      <c r="Q166" s="14" t="str">
        <f t="shared" si="117"/>
        <v/>
      </c>
      <c r="R166" s="14" t="str">
        <f t="shared" si="118"/>
        <v/>
      </c>
      <c r="S166" s="14" t="str">
        <f t="shared" si="119"/>
        <v/>
      </c>
      <c r="T166" s="14" t="str">
        <f t="shared" si="120"/>
        <v/>
      </c>
      <c r="U166" s="15" t="str">
        <f>IF(P166="","",P166*Config!$B$6)</f>
        <v/>
      </c>
      <c r="V166" s="15" t="str">
        <f>IF(Q166="","",Q166*Config!$B$6)</f>
        <v/>
      </c>
      <c r="W166" s="15" t="str">
        <f>IF(R166="","",R166*Config!$B$6)</f>
        <v/>
      </c>
      <c r="X166" s="15" t="str">
        <f>IF(S166="","",S166*Config!$B$6)</f>
        <v/>
      </c>
      <c r="Y166" s="15" t="str">
        <f>IF(T166="","",T166*Config!$B$6)</f>
        <v/>
      </c>
      <c r="Z166" s="15" t="str">
        <f>IF(U166="","",Config!$B$4 + SUM($U$2:U166))</f>
        <v/>
      </c>
      <c r="AA166" s="15" t="str">
        <f>IF(V166="","",Config!$B$4 + SUM($V$2:V166))</f>
        <v/>
      </c>
      <c r="AB166" s="15" t="str">
        <f>IF(W166="","",Config!$B$4 + SUM($W$2:W166))</f>
        <v/>
      </c>
      <c r="AC166" s="15" t="str">
        <f>IF(X166="","",Config!$B$4 + SUM($X$2:X166))</f>
        <v/>
      </c>
      <c r="AD166" s="15" t="str">
        <f>IF(Y166="","",Config!$B$4 + SUM($Y$2:Y166))</f>
        <v/>
      </c>
      <c r="AE166" s="15" t="str">
        <f>IF(P166="","",P166*J166/100*Config!$B$11)</f>
        <v/>
      </c>
      <c r="AF166" s="15" t="str">
        <f>IF(Q166="","",Q166*J166/100*Config!$B$11)</f>
        <v/>
      </c>
      <c r="AG166" s="15" t="str">
        <f>IF(R166="","",R166*J166/100*Config!$B$11)</f>
        <v/>
      </c>
      <c r="AH166" s="15" t="str">
        <f>IF(S166="","",S166*J166/100*Config!$B$11)</f>
        <v/>
      </c>
      <c r="AI166" s="15" t="str">
        <f>IF(T166="","",T166*J166/100*Config!$B$11)</f>
        <v/>
      </c>
      <c r="AJ166" s="15" t="str">
        <f>IF(AE166="","",Config!$B$9 + SUM($AE$2:AE166))</f>
        <v/>
      </c>
      <c r="AK166" s="15" t="str">
        <f>IF(AF166="","",Config!$B$9 + SUM($AF$2:AF166))</f>
        <v/>
      </c>
      <c r="AL166" s="15" t="str">
        <f>IF(AG166="","",Config!$B$9 + SUM($AG$2:AG166))</f>
        <v/>
      </c>
      <c r="AM166" s="15" t="str">
        <f>IF(AH166="","",Config!$B$9 + SUM($AH$2:AH166))</f>
        <v/>
      </c>
      <c r="AN166" s="15" t="str">
        <f>IF(AI166="","",Config!$B$9 + SUM($AI$2:AI166))</f>
        <v/>
      </c>
      <c r="AO166" s="16" t="str">
        <f t="shared" si="101"/>
        <v/>
      </c>
      <c r="AP166" s="16" t="str">
        <f t="shared" si="102"/>
        <v/>
      </c>
      <c r="AQ166" s="16" t="str">
        <f t="shared" si="103"/>
        <v/>
      </c>
      <c r="AR166" s="16" t="str">
        <f t="shared" si="104"/>
        <v/>
      </c>
      <c r="AS166" s="16" t="str">
        <f t="shared" si="105"/>
        <v/>
      </c>
      <c r="AT166" s="17" t="str">
        <f t="shared" si="121"/>
        <v/>
      </c>
      <c r="AU166" s="17" t="str">
        <f t="shared" si="122"/>
        <v/>
      </c>
      <c r="AV166" s="17" t="str">
        <f t="shared" si="123"/>
        <v/>
      </c>
      <c r="AW166" s="17" t="str">
        <f t="shared" si="124"/>
        <v/>
      </c>
      <c r="AX166" s="17" t="str">
        <f t="shared" si="125"/>
        <v/>
      </c>
      <c r="AY166" s="17" t="str">
        <f t="shared" si="106"/>
        <v/>
      </c>
      <c r="AZ166" s="17" t="str">
        <f t="shared" si="107"/>
        <v/>
      </c>
      <c r="BA166" s="17" t="str">
        <f t="shared" si="108"/>
        <v/>
      </c>
      <c r="BB166" s="17" t="str">
        <f t="shared" si="109"/>
        <v/>
      </c>
      <c r="BC166" s="17" t="str">
        <f t="shared" si="110"/>
        <v/>
      </c>
      <c r="BD166" s="17" t="str">
        <f>IF(OR(AE166="",B166=""),"",SUMIFS($AE$2:AE166,$B$2:B166,B166))</f>
        <v/>
      </c>
      <c r="BE166" s="17" t="str">
        <f>IF(OR(AF166="",B166=""),"",SUMIFS($AF$2:AF166,$B$2:B166,B166))</f>
        <v/>
      </c>
      <c r="BF166" s="17" t="str">
        <f>IF(OR(AG166="",B166=""),"",SUMIFS($AG$2:AG166,$B$2:B166,B166))</f>
        <v/>
      </c>
      <c r="BG166" s="17" t="str">
        <f>IF(OR(AH166="",B166=""),"",SUMIFS($AH$2:AH166,$B$2:B166,B166))</f>
        <v/>
      </c>
      <c r="BH166" s="17" t="str">
        <f>IF(OR(AI166="",B166=""),"",SUMIFS($AI$2:AI166,$B$2:B166,B166))</f>
        <v/>
      </c>
      <c r="BI166" s="17" t="str">
        <f t="shared" si="126"/>
        <v/>
      </c>
      <c r="BJ166" s="17" t="str">
        <f t="shared" si="127"/>
        <v/>
      </c>
      <c r="BK166" s="17" t="str">
        <f t="shared" si="128"/>
        <v/>
      </c>
      <c r="BL166" s="17" t="str">
        <f t="shared" si="129"/>
        <v/>
      </c>
      <c r="BM166" s="17" t="str">
        <f t="shared" si="130"/>
        <v/>
      </c>
      <c r="BN166" s="17" t="str">
        <f t="shared" si="111"/>
        <v/>
      </c>
      <c r="BO166" s="17" t="str">
        <f t="shared" si="112"/>
        <v/>
      </c>
      <c r="BP166" s="17" t="str">
        <f t="shared" si="113"/>
        <v/>
      </c>
      <c r="BQ166" s="17" t="str">
        <f t="shared" si="114"/>
        <v/>
      </c>
      <c r="BR166" s="17" t="str">
        <f t="shared" si="115"/>
        <v/>
      </c>
    </row>
    <row r="167" spans="1:70" x14ac:dyDescent="0.25">
      <c r="A167">
        <f t="shared" si="99"/>
        <v>166</v>
      </c>
      <c r="B167" s="9"/>
      <c r="C167" s="12"/>
      <c r="D167" s="11" t="str">
        <f t="shared" si="131"/>
        <v/>
      </c>
      <c r="E167" s="11" t="str">
        <f t="shared" si="100"/>
        <v/>
      </c>
      <c r="F167" s="12"/>
      <c r="G167" s="12"/>
      <c r="H167" s="12"/>
      <c r="I167" s="12"/>
      <c r="J167" s="13"/>
      <c r="K167" s="13"/>
      <c r="L167" s="13"/>
      <c r="M167" s="13"/>
      <c r="N167" s="12"/>
      <c r="O167" s="12"/>
      <c r="P167" s="14" t="str">
        <f t="shared" si="116"/>
        <v/>
      </c>
      <c r="Q167" s="14" t="str">
        <f t="shared" si="117"/>
        <v/>
      </c>
      <c r="R167" s="14" t="str">
        <f t="shared" si="118"/>
        <v/>
      </c>
      <c r="S167" s="14" t="str">
        <f t="shared" si="119"/>
        <v/>
      </c>
      <c r="T167" s="14" t="str">
        <f t="shared" si="120"/>
        <v/>
      </c>
      <c r="U167" s="15" t="str">
        <f>IF(P167="","",P167*Config!$B$6)</f>
        <v/>
      </c>
      <c r="V167" s="15" t="str">
        <f>IF(Q167="","",Q167*Config!$B$6)</f>
        <v/>
      </c>
      <c r="W167" s="15" t="str">
        <f>IF(R167="","",R167*Config!$B$6)</f>
        <v/>
      </c>
      <c r="X167" s="15" t="str">
        <f>IF(S167="","",S167*Config!$B$6)</f>
        <v/>
      </c>
      <c r="Y167" s="15" t="str">
        <f>IF(T167="","",T167*Config!$B$6)</f>
        <v/>
      </c>
      <c r="Z167" s="15" t="str">
        <f>IF(U167="","",Config!$B$4 + SUM($U$2:U167))</f>
        <v/>
      </c>
      <c r="AA167" s="15" t="str">
        <f>IF(V167="","",Config!$B$4 + SUM($V$2:V167))</f>
        <v/>
      </c>
      <c r="AB167" s="15" t="str">
        <f>IF(W167="","",Config!$B$4 + SUM($W$2:W167))</f>
        <v/>
      </c>
      <c r="AC167" s="15" t="str">
        <f>IF(X167="","",Config!$B$4 + SUM($X$2:X167))</f>
        <v/>
      </c>
      <c r="AD167" s="15" t="str">
        <f>IF(Y167="","",Config!$B$4 + SUM($Y$2:Y167))</f>
        <v/>
      </c>
      <c r="AE167" s="15" t="str">
        <f>IF(P167="","",P167*J167/100*Config!$B$11)</f>
        <v/>
      </c>
      <c r="AF167" s="15" t="str">
        <f>IF(Q167="","",Q167*J167/100*Config!$B$11)</f>
        <v/>
      </c>
      <c r="AG167" s="15" t="str">
        <f>IF(R167="","",R167*J167/100*Config!$B$11)</f>
        <v/>
      </c>
      <c r="AH167" s="15" t="str">
        <f>IF(S167="","",S167*J167/100*Config!$B$11)</f>
        <v/>
      </c>
      <c r="AI167" s="15" t="str">
        <f>IF(T167="","",T167*J167/100*Config!$B$11)</f>
        <v/>
      </c>
      <c r="AJ167" s="15" t="str">
        <f>IF(AE167="","",Config!$B$9 + SUM($AE$2:AE167))</f>
        <v/>
      </c>
      <c r="AK167" s="15" t="str">
        <f>IF(AF167="","",Config!$B$9 + SUM($AF$2:AF167))</f>
        <v/>
      </c>
      <c r="AL167" s="15" t="str">
        <f>IF(AG167="","",Config!$B$9 + SUM($AG$2:AG167))</f>
        <v/>
      </c>
      <c r="AM167" s="15" t="str">
        <f>IF(AH167="","",Config!$B$9 + SUM($AH$2:AH167))</f>
        <v/>
      </c>
      <c r="AN167" s="15" t="str">
        <f>IF(AI167="","",Config!$B$9 + SUM($AI$2:AI167))</f>
        <v/>
      </c>
      <c r="AO167" s="16" t="str">
        <f t="shared" si="101"/>
        <v/>
      </c>
      <c r="AP167" s="16" t="str">
        <f t="shared" si="102"/>
        <v/>
      </c>
      <c r="AQ167" s="16" t="str">
        <f t="shared" si="103"/>
        <v/>
      </c>
      <c r="AR167" s="16" t="str">
        <f t="shared" si="104"/>
        <v/>
      </c>
      <c r="AS167" s="16" t="str">
        <f t="shared" si="105"/>
        <v/>
      </c>
      <c r="AT167" s="17" t="str">
        <f t="shared" si="121"/>
        <v/>
      </c>
      <c r="AU167" s="17" t="str">
        <f t="shared" si="122"/>
        <v/>
      </c>
      <c r="AV167" s="17" t="str">
        <f t="shared" si="123"/>
        <v/>
      </c>
      <c r="AW167" s="17" t="str">
        <f t="shared" si="124"/>
        <v/>
      </c>
      <c r="AX167" s="17" t="str">
        <f t="shared" si="125"/>
        <v/>
      </c>
      <c r="AY167" s="17" t="str">
        <f t="shared" si="106"/>
        <v/>
      </c>
      <c r="AZ167" s="17" t="str">
        <f t="shared" si="107"/>
        <v/>
      </c>
      <c r="BA167" s="17" t="str">
        <f t="shared" si="108"/>
        <v/>
      </c>
      <c r="BB167" s="17" t="str">
        <f t="shared" si="109"/>
        <v/>
      </c>
      <c r="BC167" s="17" t="str">
        <f t="shared" si="110"/>
        <v/>
      </c>
      <c r="BD167" s="17" t="str">
        <f>IF(OR(AE167="",B167=""),"",SUMIFS($AE$2:AE167,$B$2:B167,B167))</f>
        <v/>
      </c>
      <c r="BE167" s="17" t="str">
        <f>IF(OR(AF167="",B167=""),"",SUMIFS($AF$2:AF167,$B$2:B167,B167))</f>
        <v/>
      </c>
      <c r="BF167" s="17" t="str">
        <f>IF(OR(AG167="",B167=""),"",SUMIFS($AG$2:AG167,$B$2:B167,B167))</f>
        <v/>
      </c>
      <c r="BG167" s="17" t="str">
        <f>IF(OR(AH167="",B167=""),"",SUMIFS($AH$2:AH167,$B$2:B167,B167))</f>
        <v/>
      </c>
      <c r="BH167" s="17" t="str">
        <f>IF(OR(AI167="",B167=""),"",SUMIFS($AI$2:AI167,$B$2:B167,B167))</f>
        <v/>
      </c>
      <c r="BI167" s="17" t="str">
        <f t="shared" si="126"/>
        <v/>
      </c>
      <c r="BJ167" s="17" t="str">
        <f t="shared" si="127"/>
        <v/>
      </c>
      <c r="BK167" s="17" t="str">
        <f t="shared" si="128"/>
        <v/>
      </c>
      <c r="BL167" s="17" t="str">
        <f t="shared" si="129"/>
        <v/>
      </c>
      <c r="BM167" s="17" t="str">
        <f t="shared" si="130"/>
        <v/>
      </c>
      <c r="BN167" s="17" t="str">
        <f t="shared" si="111"/>
        <v/>
      </c>
      <c r="BO167" s="17" t="str">
        <f t="shared" si="112"/>
        <v/>
      </c>
      <c r="BP167" s="17" t="str">
        <f t="shared" si="113"/>
        <v/>
      </c>
      <c r="BQ167" s="17" t="str">
        <f t="shared" si="114"/>
        <v/>
      </c>
      <c r="BR167" s="17" t="str">
        <f t="shared" si="115"/>
        <v/>
      </c>
    </row>
    <row r="168" spans="1:70" x14ac:dyDescent="0.25">
      <c r="A168">
        <f t="shared" si="99"/>
        <v>167</v>
      </c>
      <c r="B168" s="9"/>
      <c r="C168" s="12"/>
      <c r="D168" s="11" t="str">
        <f t="shared" si="131"/>
        <v/>
      </c>
      <c r="E168" s="11" t="str">
        <f t="shared" si="100"/>
        <v/>
      </c>
      <c r="F168" s="12"/>
      <c r="G168" s="12"/>
      <c r="H168" s="12"/>
      <c r="I168" s="12"/>
      <c r="J168" s="13"/>
      <c r="K168" s="13"/>
      <c r="L168" s="13"/>
      <c r="M168" s="13"/>
      <c r="N168" s="12"/>
      <c r="O168" s="12"/>
      <c r="P168" s="14" t="str">
        <f t="shared" si="116"/>
        <v/>
      </c>
      <c r="Q168" s="14" t="str">
        <f t="shared" si="117"/>
        <v/>
      </c>
      <c r="R168" s="14" t="str">
        <f t="shared" si="118"/>
        <v/>
      </c>
      <c r="S168" s="14" t="str">
        <f t="shared" si="119"/>
        <v/>
      </c>
      <c r="T168" s="14" t="str">
        <f t="shared" si="120"/>
        <v/>
      </c>
      <c r="U168" s="15" t="str">
        <f>IF(P168="","",P168*Config!$B$6)</f>
        <v/>
      </c>
      <c r="V168" s="15" t="str">
        <f>IF(Q168="","",Q168*Config!$B$6)</f>
        <v/>
      </c>
      <c r="W168" s="15" t="str">
        <f>IF(R168="","",R168*Config!$B$6)</f>
        <v/>
      </c>
      <c r="X168" s="15" t="str">
        <f>IF(S168="","",S168*Config!$B$6)</f>
        <v/>
      </c>
      <c r="Y168" s="15" t="str">
        <f>IF(T168="","",T168*Config!$B$6)</f>
        <v/>
      </c>
      <c r="Z168" s="15" t="str">
        <f>IF(U168="","",Config!$B$4 + SUM($U$2:U168))</f>
        <v/>
      </c>
      <c r="AA168" s="15" t="str">
        <f>IF(V168="","",Config!$B$4 + SUM($V$2:V168))</f>
        <v/>
      </c>
      <c r="AB168" s="15" t="str">
        <f>IF(W168="","",Config!$B$4 + SUM($W$2:W168))</f>
        <v/>
      </c>
      <c r="AC168" s="15" t="str">
        <f>IF(X168="","",Config!$B$4 + SUM($X$2:X168))</f>
        <v/>
      </c>
      <c r="AD168" s="15" t="str">
        <f>IF(Y168="","",Config!$B$4 + SUM($Y$2:Y168))</f>
        <v/>
      </c>
      <c r="AE168" s="15" t="str">
        <f>IF(P168="","",P168*J168/100*Config!$B$11)</f>
        <v/>
      </c>
      <c r="AF168" s="15" t="str">
        <f>IF(Q168="","",Q168*J168/100*Config!$B$11)</f>
        <v/>
      </c>
      <c r="AG168" s="15" t="str">
        <f>IF(R168="","",R168*J168/100*Config!$B$11)</f>
        <v/>
      </c>
      <c r="AH168" s="15" t="str">
        <f>IF(S168="","",S168*J168/100*Config!$B$11)</f>
        <v/>
      </c>
      <c r="AI168" s="15" t="str">
        <f>IF(T168="","",T168*J168/100*Config!$B$11)</f>
        <v/>
      </c>
      <c r="AJ168" s="15" t="str">
        <f>IF(AE168="","",Config!$B$9 + SUM($AE$2:AE168))</f>
        <v/>
      </c>
      <c r="AK168" s="15" t="str">
        <f>IF(AF168="","",Config!$B$9 + SUM($AF$2:AF168))</f>
        <v/>
      </c>
      <c r="AL168" s="15" t="str">
        <f>IF(AG168="","",Config!$B$9 + SUM($AG$2:AG168))</f>
        <v/>
      </c>
      <c r="AM168" s="15" t="str">
        <f>IF(AH168="","",Config!$B$9 + SUM($AH$2:AH168))</f>
        <v/>
      </c>
      <c r="AN168" s="15" t="str">
        <f>IF(AI168="","",Config!$B$9 + SUM($AI$2:AI168))</f>
        <v/>
      </c>
      <c r="AO168" s="16" t="str">
        <f t="shared" si="101"/>
        <v/>
      </c>
      <c r="AP168" s="16" t="str">
        <f t="shared" si="102"/>
        <v/>
      </c>
      <c r="AQ168" s="16" t="str">
        <f t="shared" si="103"/>
        <v/>
      </c>
      <c r="AR168" s="16" t="str">
        <f t="shared" si="104"/>
        <v/>
      </c>
      <c r="AS168" s="16" t="str">
        <f t="shared" si="105"/>
        <v/>
      </c>
      <c r="AT168" s="17" t="str">
        <f t="shared" si="121"/>
        <v/>
      </c>
      <c r="AU168" s="17" t="str">
        <f t="shared" si="122"/>
        <v/>
      </c>
      <c r="AV168" s="17" t="str">
        <f t="shared" si="123"/>
        <v/>
      </c>
      <c r="AW168" s="17" t="str">
        <f t="shared" si="124"/>
        <v/>
      </c>
      <c r="AX168" s="17" t="str">
        <f t="shared" si="125"/>
        <v/>
      </c>
      <c r="AY168" s="17" t="str">
        <f t="shared" si="106"/>
        <v/>
      </c>
      <c r="AZ168" s="17" t="str">
        <f t="shared" si="107"/>
        <v/>
      </c>
      <c r="BA168" s="17" t="str">
        <f t="shared" si="108"/>
        <v/>
      </c>
      <c r="BB168" s="17" t="str">
        <f t="shared" si="109"/>
        <v/>
      </c>
      <c r="BC168" s="17" t="str">
        <f t="shared" si="110"/>
        <v/>
      </c>
      <c r="BD168" s="17" t="str">
        <f>IF(OR(AE168="",B168=""),"",SUMIFS($AE$2:AE168,$B$2:B168,B168))</f>
        <v/>
      </c>
      <c r="BE168" s="17" t="str">
        <f>IF(OR(AF168="",B168=""),"",SUMIFS($AF$2:AF168,$B$2:B168,B168))</f>
        <v/>
      </c>
      <c r="BF168" s="17" t="str">
        <f>IF(OR(AG168="",B168=""),"",SUMIFS($AG$2:AG168,$B$2:B168,B168))</f>
        <v/>
      </c>
      <c r="BG168" s="17" t="str">
        <f>IF(OR(AH168="",B168=""),"",SUMIFS($AH$2:AH168,$B$2:B168,B168))</f>
        <v/>
      </c>
      <c r="BH168" s="17" t="str">
        <f>IF(OR(AI168="",B168=""),"",SUMIFS($AI$2:AI168,$B$2:B168,B168))</f>
        <v/>
      </c>
      <c r="BI168" s="17" t="str">
        <f t="shared" si="126"/>
        <v/>
      </c>
      <c r="BJ168" s="17" t="str">
        <f t="shared" si="127"/>
        <v/>
      </c>
      <c r="BK168" s="17" t="str">
        <f t="shared" si="128"/>
        <v/>
      </c>
      <c r="BL168" s="17" t="str">
        <f t="shared" si="129"/>
        <v/>
      </c>
      <c r="BM168" s="17" t="str">
        <f t="shared" si="130"/>
        <v/>
      </c>
      <c r="BN168" s="17" t="str">
        <f t="shared" si="111"/>
        <v/>
      </c>
      <c r="BO168" s="17" t="str">
        <f t="shared" si="112"/>
        <v/>
      </c>
      <c r="BP168" s="17" t="str">
        <f t="shared" si="113"/>
        <v/>
      </c>
      <c r="BQ168" s="17" t="str">
        <f t="shared" si="114"/>
        <v/>
      </c>
      <c r="BR168" s="17" t="str">
        <f t="shared" si="115"/>
        <v/>
      </c>
    </row>
    <row r="169" spans="1:70" x14ac:dyDescent="0.25">
      <c r="A169">
        <f t="shared" si="99"/>
        <v>168</v>
      </c>
      <c r="B169" s="9"/>
      <c r="C169" s="12"/>
      <c r="D169" s="11" t="str">
        <f t="shared" si="131"/>
        <v/>
      </c>
      <c r="E169" s="11" t="str">
        <f t="shared" si="100"/>
        <v/>
      </c>
      <c r="F169" s="12"/>
      <c r="G169" s="12"/>
      <c r="H169" s="12"/>
      <c r="I169" s="12"/>
      <c r="J169" s="13"/>
      <c r="K169" s="13"/>
      <c r="L169" s="13"/>
      <c r="M169" s="13"/>
      <c r="N169" s="12"/>
      <c r="O169" s="12"/>
      <c r="P169" s="14" t="str">
        <f t="shared" si="116"/>
        <v/>
      </c>
      <c r="Q169" s="14" t="str">
        <f t="shared" si="117"/>
        <v/>
      </c>
      <c r="R169" s="14" t="str">
        <f t="shared" si="118"/>
        <v/>
      </c>
      <c r="S169" s="14" t="str">
        <f t="shared" si="119"/>
        <v/>
      </c>
      <c r="T169" s="14" t="str">
        <f t="shared" si="120"/>
        <v/>
      </c>
      <c r="U169" s="15" t="str">
        <f>IF(P169="","",P169*Config!$B$6)</f>
        <v/>
      </c>
      <c r="V169" s="15" t="str">
        <f>IF(Q169="","",Q169*Config!$B$6)</f>
        <v/>
      </c>
      <c r="W169" s="15" t="str">
        <f>IF(R169="","",R169*Config!$B$6)</f>
        <v/>
      </c>
      <c r="X169" s="15" t="str">
        <f>IF(S169="","",S169*Config!$B$6)</f>
        <v/>
      </c>
      <c r="Y169" s="15" t="str">
        <f>IF(T169="","",T169*Config!$B$6)</f>
        <v/>
      </c>
      <c r="Z169" s="15" t="str">
        <f>IF(U169="","",Config!$B$4 + SUM($U$2:U169))</f>
        <v/>
      </c>
      <c r="AA169" s="15" t="str">
        <f>IF(V169="","",Config!$B$4 + SUM($V$2:V169))</f>
        <v/>
      </c>
      <c r="AB169" s="15" t="str">
        <f>IF(W169="","",Config!$B$4 + SUM($W$2:W169))</f>
        <v/>
      </c>
      <c r="AC169" s="15" t="str">
        <f>IF(X169="","",Config!$B$4 + SUM($X$2:X169))</f>
        <v/>
      </c>
      <c r="AD169" s="15" t="str">
        <f>IF(Y169="","",Config!$B$4 + SUM($Y$2:Y169))</f>
        <v/>
      </c>
      <c r="AE169" s="15" t="str">
        <f>IF(P169="","",P169*J169/100*Config!$B$11)</f>
        <v/>
      </c>
      <c r="AF169" s="15" t="str">
        <f>IF(Q169="","",Q169*J169/100*Config!$B$11)</f>
        <v/>
      </c>
      <c r="AG169" s="15" t="str">
        <f>IF(R169="","",R169*J169/100*Config!$B$11)</f>
        <v/>
      </c>
      <c r="AH169" s="15" t="str">
        <f>IF(S169="","",S169*J169/100*Config!$B$11)</f>
        <v/>
      </c>
      <c r="AI169" s="15" t="str">
        <f>IF(T169="","",T169*J169/100*Config!$B$11)</f>
        <v/>
      </c>
      <c r="AJ169" s="15" t="str">
        <f>IF(AE169="","",Config!$B$9 + SUM($AE$2:AE169))</f>
        <v/>
      </c>
      <c r="AK169" s="15" t="str">
        <f>IF(AF169="","",Config!$B$9 + SUM($AF$2:AF169))</f>
        <v/>
      </c>
      <c r="AL169" s="15" t="str">
        <f>IF(AG169="","",Config!$B$9 + SUM($AG$2:AG169))</f>
        <v/>
      </c>
      <c r="AM169" s="15" t="str">
        <f>IF(AH169="","",Config!$B$9 + SUM($AH$2:AH169))</f>
        <v/>
      </c>
      <c r="AN169" s="15" t="str">
        <f>IF(AI169="","",Config!$B$9 + SUM($AI$2:AI169))</f>
        <v/>
      </c>
      <c r="AO169" s="16" t="str">
        <f t="shared" si="101"/>
        <v/>
      </c>
      <c r="AP169" s="16" t="str">
        <f t="shared" si="102"/>
        <v/>
      </c>
      <c r="AQ169" s="16" t="str">
        <f t="shared" si="103"/>
        <v/>
      </c>
      <c r="AR169" s="16" t="str">
        <f t="shared" si="104"/>
        <v/>
      </c>
      <c r="AS169" s="16" t="str">
        <f t="shared" si="105"/>
        <v/>
      </c>
      <c r="AT169" s="17" t="str">
        <f t="shared" si="121"/>
        <v/>
      </c>
      <c r="AU169" s="17" t="str">
        <f t="shared" si="122"/>
        <v/>
      </c>
      <c r="AV169" s="17" t="str">
        <f t="shared" si="123"/>
        <v/>
      </c>
      <c r="AW169" s="17" t="str">
        <f t="shared" si="124"/>
        <v/>
      </c>
      <c r="AX169" s="17" t="str">
        <f t="shared" si="125"/>
        <v/>
      </c>
      <c r="AY169" s="17" t="str">
        <f t="shared" si="106"/>
        <v/>
      </c>
      <c r="AZ169" s="17" t="str">
        <f t="shared" si="107"/>
        <v/>
      </c>
      <c r="BA169" s="17" t="str">
        <f t="shared" si="108"/>
        <v/>
      </c>
      <c r="BB169" s="17" t="str">
        <f t="shared" si="109"/>
        <v/>
      </c>
      <c r="BC169" s="17" t="str">
        <f t="shared" si="110"/>
        <v/>
      </c>
      <c r="BD169" s="17" t="str">
        <f>IF(OR(AE169="",B169=""),"",SUMIFS($AE$2:AE169,$B$2:B169,B169))</f>
        <v/>
      </c>
      <c r="BE169" s="17" t="str">
        <f>IF(OR(AF169="",B169=""),"",SUMIFS($AF$2:AF169,$B$2:B169,B169))</f>
        <v/>
      </c>
      <c r="BF169" s="17" t="str">
        <f>IF(OR(AG169="",B169=""),"",SUMIFS($AG$2:AG169,$B$2:B169,B169))</f>
        <v/>
      </c>
      <c r="BG169" s="17" t="str">
        <f>IF(OR(AH169="",B169=""),"",SUMIFS($AH$2:AH169,$B$2:B169,B169))</f>
        <v/>
      </c>
      <c r="BH169" s="17" t="str">
        <f>IF(OR(AI169="",B169=""),"",SUMIFS($AI$2:AI169,$B$2:B169,B169))</f>
        <v/>
      </c>
      <c r="BI169" s="17" t="str">
        <f t="shared" si="126"/>
        <v/>
      </c>
      <c r="BJ169" s="17" t="str">
        <f t="shared" si="127"/>
        <v/>
      </c>
      <c r="BK169" s="17" t="str">
        <f t="shared" si="128"/>
        <v/>
      </c>
      <c r="BL169" s="17" t="str">
        <f t="shared" si="129"/>
        <v/>
      </c>
      <c r="BM169" s="17" t="str">
        <f t="shared" si="130"/>
        <v/>
      </c>
      <c r="BN169" s="17" t="str">
        <f t="shared" si="111"/>
        <v/>
      </c>
      <c r="BO169" s="17" t="str">
        <f t="shared" si="112"/>
        <v/>
      </c>
      <c r="BP169" s="17" t="str">
        <f t="shared" si="113"/>
        <v/>
      </c>
      <c r="BQ169" s="17" t="str">
        <f t="shared" si="114"/>
        <v/>
      </c>
      <c r="BR169" s="17" t="str">
        <f t="shared" si="115"/>
        <v/>
      </c>
    </row>
    <row r="170" spans="1:70" x14ac:dyDescent="0.25">
      <c r="A170">
        <f t="shared" si="99"/>
        <v>169</v>
      </c>
      <c r="B170" s="9"/>
      <c r="C170" s="12"/>
      <c r="D170" s="11" t="str">
        <f t="shared" si="131"/>
        <v/>
      </c>
      <c r="E170" s="11" t="str">
        <f t="shared" si="100"/>
        <v/>
      </c>
      <c r="F170" s="12"/>
      <c r="G170" s="12"/>
      <c r="H170" s="12"/>
      <c r="I170" s="12"/>
      <c r="J170" s="13"/>
      <c r="K170" s="13"/>
      <c r="L170" s="13"/>
      <c r="M170" s="13"/>
      <c r="N170" s="12"/>
      <c r="O170" s="12"/>
      <c r="P170" s="14" t="str">
        <f t="shared" si="116"/>
        <v/>
      </c>
      <c r="Q170" s="14" t="str">
        <f t="shared" si="117"/>
        <v/>
      </c>
      <c r="R170" s="14" t="str">
        <f t="shared" si="118"/>
        <v/>
      </c>
      <c r="S170" s="14" t="str">
        <f t="shared" si="119"/>
        <v/>
      </c>
      <c r="T170" s="14" t="str">
        <f t="shared" si="120"/>
        <v/>
      </c>
      <c r="U170" s="15" t="str">
        <f>IF(P170="","",P170*Config!$B$6)</f>
        <v/>
      </c>
      <c r="V170" s="15" t="str">
        <f>IF(Q170="","",Q170*Config!$B$6)</f>
        <v/>
      </c>
      <c r="W170" s="15" t="str">
        <f>IF(R170="","",R170*Config!$B$6)</f>
        <v/>
      </c>
      <c r="X170" s="15" t="str">
        <f>IF(S170="","",S170*Config!$B$6)</f>
        <v/>
      </c>
      <c r="Y170" s="15" t="str">
        <f>IF(T170="","",T170*Config!$B$6)</f>
        <v/>
      </c>
      <c r="Z170" s="15" t="str">
        <f>IF(U170="","",Config!$B$4 + SUM($U$2:U170))</f>
        <v/>
      </c>
      <c r="AA170" s="15" t="str">
        <f>IF(V170="","",Config!$B$4 + SUM($V$2:V170))</f>
        <v/>
      </c>
      <c r="AB170" s="15" t="str">
        <f>IF(W170="","",Config!$B$4 + SUM($W$2:W170))</f>
        <v/>
      </c>
      <c r="AC170" s="15" t="str">
        <f>IF(X170="","",Config!$B$4 + SUM($X$2:X170))</f>
        <v/>
      </c>
      <c r="AD170" s="15" t="str">
        <f>IF(Y170="","",Config!$B$4 + SUM($Y$2:Y170))</f>
        <v/>
      </c>
      <c r="AE170" s="15" t="str">
        <f>IF(P170="","",P170*J170/100*Config!$B$11)</f>
        <v/>
      </c>
      <c r="AF170" s="15" t="str">
        <f>IF(Q170="","",Q170*J170/100*Config!$B$11)</f>
        <v/>
      </c>
      <c r="AG170" s="15" t="str">
        <f>IF(R170="","",R170*J170/100*Config!$B$11)</f>
        <v/>
      </c>
      <c r="AH170" s="15" t="str">
        <f>IF(S170="","",S170*J170/100*Config!$B$11)</f>
        <v/>
      </c>
      <c r="AI170" s="15" t="str">
        <f>IF(T170="","",T170*J170/100*Config!$B$11)</f>
        <v/>
      </c>
      <c r="AJ170" s="15" t="str">
        <f>IF(AE170="","",Config!$B$9 + SUM($AE$2:AE170))</f>
        <v/>
      </c>
      <c r="AK170" s="15" t="str">
        <f>IF(AF170="","",Config!$B$9 + SUM($AF$2:AF170))</f>
        <v/>
      </c>
      <c r="AL170" s="15" t="str">
        <f>IF(AG170="","",Config!$B$9 + SUM($AG$2:AG170))</f>
        <v/>
      </c>
      <c r="AM170" s="15" t="str">
        <f>IF(AH170="","",Config!$B$9 + SUM($AH$2:AH170))</f>
        <v/>
      </c>
      <c r="AN170" s="15" t="str">
        <f>IF(AI170="","",Config!$B$9 + SUM($AI$2:AI170))</f>
        <v/>
      </c>
      <c r="AO170" s="16" t="str">
        <f t="shared" si="101"/>
        <v/>
      </c>
      <c r="AP170" s="16" t="str">
        <f t="shared" si="102"/>
        <v/>
      </c>
      <c r="AQ170" s="16" t="str">
        <f t="shared" si="103"/>
        <v/>
      </c>
      <c r="AR170" s="16" t="str">
        <f t="shared" si="104"/>
        <v/>
      </c>
      <c r="AS170" s="16" t="str">
        <f t="shared" si="105"/>
        <v/>
      </c>
      <c r="AT170" s="17" t="str">
        <f t="shared" si="121"/>
        <v/>
      </c>
      <c r="AU170" s="17" t="str">
        <f t="shared" si="122"/>
        <v/>
      </c>
      <c r="AV170" s="17" t="str">
        <f t="shared" si="123"/>
        <v/>
      </c>
      <c r="AW170" s="17" t="str">
        <f t="shared" si="124"/>
        <v/>
      </c>
      <c r="AX170" s="17" t="str">
        <f t="shared" si="125"/>
        <v/>
      </c>
      <c r="AY170" s="17" t="str">
        <f t="shared" si="106"/>
        <v/>
      </c>
      <c r="AZ170" s="17" t="str">
        <f t="shared" si="107"/>
        <v/>
      </c>
      <c r="BA170" s="17" t="str">
        <f t="shared" si="108"/>
        <v/>
      </c>
      <c r="BB170" s="17" t="str">
        <f t="shared" si="109"/>
        <v/>
      </c>
      <c r="BC170" s="17" t="str">
        <f t="shared" si="110"/>
        <v/>
      </c>
      <c r="BD170" s="17" t="str">
        <f>IF(OR(AE170="",B170=""),"",SUMIFS($AE$2:AE170,$B$2:B170,B170))</f>
        <v/>
      </c>
      <c r="BE170" s="17" t="str">
        <f>IF(OR(AF170="",B170=""),"",SUMIFS($AF$2:AF170,$B$2:B170,B170))</f>
        <v/>
      </c>
      <c r="BF170" s="17" t="str">
        <f>IF(OR(AG170="",B170=""),"",SUMIFS($AG$2:AG170,$B$2:B170,B170))</f>
        <v/>
      </c>
      <c r="BG170" s="17" t="str">
        <f>IF(OR(AH170="",B170=""),"",SUMIFS($AH$2:AH170,$B$2:B170,B170))</f>
        <v/>
      </c>
      <c r="BH170" s="17" t="str">
        <f>IF(OR(AI170="",B170=""),"",SUMIFS($AI$2:AI170,$B$2:B170,B170))</f>
        <v/>
      </c>
      <c r="BI170" s="17" t="str">
        <f t="shared" si="126"/>
        <v/>
      </c>
      <c r="BJ170" s="17" t="str">
        <f t="shared" si="127"/>
        <v/>
      </c>
      <c r="BK170" s="17" t="str">
        <f t="shared" si="128"/>
        <v/>
      </c>
      <c r="BL170" s="17" t="str">
        <f t="shared" si="129"/>
        <v/>
      </c>
      <c r="BM170" s="17" t="str">
        <f t="shared" si="130"/>
        <v/>
      </c>
      <c r="BN170" s="17" t="str">
        <f t="shared" si="111"/>
        <v/>
      </c>
      <c r="BO170" s="17" t="str">
        <f t="shared" si="112"/>
        <v/>
      </c>
      <c r="BP170" s="17" t="str">
        <f t="shared" si="113"/>
        <v/>
      </c>
      <c r="BQ170" s="17" t="str">
        <f t="shared" si="114"/>
        <v/>
      </c>
      <c r="BR170" s="17" t="str">
        <f t="shared" si="115"/>
        <v/>
      </c>
    </row>
    <row r="171" spans="1:70" x14ac:dyDescent="0.25">
      <c r="A171">
        <f t="shared" si="99"/>
        <v>170</v>
      </c>
      <c r="B171" s="9"/>
      <c r="C171" s="12"/>
      <c r="D171" s="11" t="str">
        <f t="shared" si="131"/>
        <v/>
      </c>
      <c r="E171" s="11" t="str">
        <f t="shared" si="100"/>
        <v/>
      </c>
      <c r="F171" s="12"/>
      <c r="G171" s="12"/>
      <c r="H171" s="12"/>
      <c r="I171" s="12"/>
      <c r="J171" s="13"/>
      <c r="K171" s="13"/>
      <c r="L171" s="13"/>
      <c r="M171" s="13"/>
      <c r="N171" s="12"/>
      <c r="O171" s="12"/>
      <c r="P171" s="14" t="str">
        <f t="shared" si="116"/>
        <v/>
      </c>
      <c r="Q171" s="14" t="str">
        <f t="shared" si="117"/>
        <v/>
      </c>
      <c r="R171" s="14" t="str">
        <f t="shared" si="118"/>
        <v/>
      </c>
      <c r="S171" s="14" t="str">
        <f t="shared" si="119"/>
        <v/>
      </c>
      <c r="T171" s="14" t="str">
        <f t="shared" si="120"/>
        <v/>
      </c>
      <c r="U171" s="15" t="str">
        <f>IF(P171="","",P171*Config!$B$6)</f>
        <v/>
      </c>
      <c r="V171" s="15" t="str">
        <f>IF(Q171="","",Q171*Config!$B$6)</f>
        <v/>
      </c>
      <c r="W171" s="15" t="str">
        <f>IF(R171="","",R171*Config!$B$6)</f>
        <v/>
      </c>
      <c r="X171" s="15" t="str">
        <f>IF(S171="","",S171*Config!$B$6)</f>
        <v/>
      </c>
      <c r="Y171" s="15" t="str">
        <f>IF(T171="","",T171*Config!$B$6)</f>
        <v/>
      </c>
      <c r="Z171" s="15" t="str">
        <f>IF(U171="","",Config!$B$4 + SUM($U$2:U171))</f>
        <v/>
      </c>
      <c r="AA171" s="15" t="str">
        <f>IF(V171="","",Config!$B$4 + SUM($V$2:V171))</f>
        <v/>
      </c>
      <c r="AB171" s="15" t="str">
        <f>IF(W171="","",Config!$B$4 + SUM($W$2:W171))</f>
        <v/>
      </c>
      <c r="AC171" s="15" t="str">
        <f>IF(X171="","",Config!$B$4 + SUM($X$2:X171))</f>
        <v/>
      </c>
      <c r="AD171" s="15" t="str">
        <f>IF(Y171="","",Config!$B$4 + SUM($Y$2:Y171))</f>
        <v/>
      </c>
      <c r="AE171" s="15" t="str">
        <f>IF(P171="","",P171*J171/100*Config!$B$11)</f>
        <v/>
      </c>
      <c r="AF171" s="15" t="str">
        <f>IF(Q171="","",Q171*J171/100*Config!$B$11)</f>
        <v/>
      </c>
      <c r="AG171" s="15" t="str">
        <f>IF(R171="","",R171*J171/100*Config!$B$11)</f>
        <v/>
      </c>
      <c r="AH171" s="15" t="str">
        <f>IF(S171="","",S171*J171/100*Config!$B$11)</f>
        <v/>
      </c>
      <c r="AI171" s="15" t="str">
        <f>IF(T171="","",T171*J171/100*Config!$B$11)</f>
        <v/>
      </c>
      <c r="AJ171" s="15" t="str">
        <f>IF(AE171="","",Config!$B$9 + SUM($AE$2:AE171))</f>
        <v/>
      </c>
      <c r="AK171" s="15" t="str">
        <f>IF(AF171="","",Config!$B$9 + SUM($AF$2:AF171))</f>
        <v/>
      </c>
      <c r="AL171" s="15" t="str">
        <f>IF(AG171="","",Config!$B$9 + SUM($AG$2:AG171))</f>
        <v/>
      </c>
      <c r="AM171" s="15" t="str">
        <f>IF(AH171="","",Config!$B$9 + SUM($AH$2:AH171))</f>
        <v/>
      </c>
      <c r="AN171" s="15" t="str">
        <f>IF(AI171="","",Config!$B$9 + SUM($AI$2:AI171))</f>
        <v/>
      </c>
      <c r="AO171" s="16" t="str">
        <f t="shared" si="101"/>
        <v/>
      </c>
      <c r="AP171" s="16" t="str">
        <f t="shared" si="102"/>
        <v/>
      </c>
      <c r="AQ171" s="16" t="str">
        <f t="shared" si="103"/>
        <v/>
      </c>
      <c r="AR171" s="16" t="str">
        <f t="shared" si="104"/>
        <v/>
      </c>
      <c r="AS171" s="16" t="str">
        <f t="shared" si="105"/>
        <v/>
      </c>
      <c r="AT171" s="17" t="str">
        <f t="shared" si="121"/>
        <v/>
      </c>
      <c r="AU171" s="17" t="str">
        <f t="shared" si="122"/>
        <v/>
      </c>
      <c r="AV171" s="17" t="str">
        <f t="shared" si="123"/>
        <v/>
      </c>
      <c r="AW171" s="17" t="str">
        <f t="shared" si="124"/>
        <v/>
      </c>
      <c r="AX171" s="17" t="str">
        <f t="shared" si="125"/>
        <v/>
      </c>
      <c r="AY171" s="17" t="str">
        <f t="shared" si="106"/>
        <v/>
      </c>
      <c r="AZ171" s="17" t="str">
        <f t="shared" si="107"/>
        <v/>
      </c>
      <c r="BA171" s="17" t="str">
        <f t="shared" si="108"/>
        <v/>
      </c>
      <c r="BB171" s="17" t="str">
        <f t="shared" si="109"/>
        <v/>
      </c>
      <c r="BC171" s="17" t="str">
        <f t="shared" si="110"/>
        <v/>
      </c>
      <c r="BD171" s="17" t="str">
        <f>IF(OR(AE171="",B171=""),"",SUMIFS($AE$2:AE171,$B$2:B171,B171))</f>
        <v/>
      </c>
      <c r="BE171" s="17" t="str">
        <f>IF(OR(AF171="",B171=""),"",SUMIFS($AF$2:AF171,$B$2:B171,B171))</f>
        <v/>
      </c>
      <c r="BF171" s="17" t="str">
        <f>IF(OR(AG171="",B171=""),"",SUMIFS($AG$2:AG171,$B$2:B171,B171))</f>
        <v/>
      </c>
      <c r="BG171" s="17" t="str">
        <f>IF(OR(AH171="",B171=""),"",SUMIFS($AH$2:AH171,$B$2:B171,B171))</f>
        <v/>
      </c>
      <c r="BH171" s="17" t="str">
        <f>IF(OR(AI171="",B171=""),"",SUMIFS($AI$2:AI171,$B$2:B171,B171))</f>
        <v/>
      </c>
      <c r="BI171" s="17" t="str">
        <f t="shared" si="126"/>
        <v/>
      </c>
      <c r="BJ171" s="17" t="str">
        <f t="shared" si="127"/>
        <v/>
      </c>
      <c r="BK171" s="17" t="str">
        <f t="shared" si="128"/>
        <v/>
      </c>
      <c r="BL171" s="17" t="str">
        <f t="shared" si="129"/>
        <v/>
      </c>
      <c r="BM171" s="17" t="str">
        <f t="shared" si="130"/>
        <v/>
      </c>
      <c r="BN171" s="17" t="str">
        <f t="shared" si="111"/>
        <v/>
      </c>
      <c r="BO171" s="17" t="str">
        <f t="shared" si="112"/>
        <v/>
      </c>
      <c r="BP171" s="17" t="str">
        <f t="shared" si="113"/>
        <v/>
      </c>
      <c r="BQ171" s="17" t="str">
        <f t="shared" si="114"/>
        <v/>
      </c>
      <c r="BR171" s="17" t="str">
        <f t="shared" si="115"/>
        <v/>
      </c>
    </row>
    <row r="172" spans="1:70" x14ac:dyDescent="0.25">
      <c r="A172">
        <f t="shared" si="99"/>
        <v>171</v>
      </c>
      <c r="B172" s="9"/>
      <c r="C172" s="12"/>
      <c r="D172" s="11" t="str">
        <f t="shared" si="131"/>
        <v/>
      </c>
      <c r="E172" s="11" t="str">
        <f t="shared" si="100"/>
        <v/>
      </c>
      <c r="F172" s="12"/>
      <c r="G172" s="12"/>
      <c r="H172" s="12"/>
      <c r="I172" s="12"/>
      <c r="J172" s="13"/>
      <c r="K172" s="13"/>
      <c r="L172" s="13"/>
      <c r="M172" s="13"/>
      <c r="N172" s="12"/>
      <c r="O172" s="12"/>
      <c r="P172" s="14" t="str">
        <f t="shared" si="116"/>
        <v/>
      </c>
      <c r="Q172" s="14" t="str">
        <f t="shared" si="117"/>
        <v/>
      </c>
      <c r="R172" s="14" t="str">
        <f t="shared" si="118"/>
        <v/>
      </c>
      <c r="S172" s="14" t="str">
        <f t="shared" si="119"/>
        <v/>
      </c>
      <c r="T172" s="14" t="str">
        <f t="shared" si="120"/>
        <v/>
      </c>
      <c r="U172" s="15" t="str">
        <f>IF(P172="","",P172*Config!$B$6)</f>
        <v/>
      </c>
      <c r="V172" s="15" t="str">
        <f>IF(Q172="","",Q172*Config!$B$6)</f>
        <v/>
      </c>
      <c r="W172" s="15" t="str">
        <f>IF(R172="","",R172*Config!$B$6)</f>
        <v/>
      </c>
      <c r="X172" s="15" t="str">
        <f>IF(S172="","",S172*Config!$B$6)</f>
        <v/>
      </c>
      <c r="Y172" s="15" t="str">
        <f>IF(T172="","",T172*Config!$B$6)</f>
        <v/>
      </c>
      <c r="Z172" s="15" t="str">
        <f>IF(U172="","",Config!$B$4 + SUM($U$2:U172))</f>
        <v/>
      </c>
      <c r="AA172" s="15" t="str">
        <f>IF(V172="","",Config!$B$4 + SUM($V$2:V172))</f>
        <v/>
      </c>
      <c r="AB172" s="15" t="str">
        <f>IF(W172="","",Config!$B$4 + SUM($W$2:W172))</f>
        <v/>
      </c>
      <c r="AC172" s="15" t="str">
        <f>IF(X172="","",Config!$B$4 + SUM($X$2:X172))</f>
        <v/>
      </c>
      <c r="AD172" s="15" t="str">
        <f>IF(Y172="","",Config!$B$4 + SUM($Y$2:Y172))</f>
        <v/>
      </c>
      <c r="AE172" s="15" t="str">
        <f>IF(P172="","",P172*J172/100*Config!$B$11)</f>
        <v/>
      </c>
      <c r="AF172" s="15" t="str">
        <f>IF(Q172="","",Q172*J172/100*Config!$B$11)</f>
        <v/>
      </c>
      <c r="AG172" s="15" t="str">
        <f>IF(R172="","",R172*J172/100*Config!$B$11)</f>
        <v/>
      </c>
      <c r="AH172" s="15" t="str">
        <f>IF(S172="","",S172*J172/100*Config!$B$11)</f>
        <v/>
      </c>
      <c r="AI172" s="15" t="str">
        <f>IF(T172="","",T172*J172/100*Config!$B$11)</f>
        <v/>
      </c>
      <c r="AJ172" s="15" t="str">
        <f>IF(AE172="","",Config!$B$9 + SUM($AE$2:AE172))</f>
        <v/>
      </c>
      <c r="AK172" s="15" t="str">
        <f>IF(AF172="","",Config!$B$9 + SUM($AF$2:AF172))</f>
        <v/>
      </c>
      <c r="AL172" s="15" t="str">
        <f>IF(AG172="","",Config!$B$9 + SUM($AG$2:AG172))</f>
        <v/>
      </c>
      <c r="AM172" s="15" t="str">
        <f>IF(AH172="","",Config!$B$9 + SUM($AH$2:AH172))</f>
        <v/>
      </c>
      <c r="AN172" s="15" t="str">
        <f>IF(AI172="","",Config!$B$9 + SUM($AI$2:AI172))</f>
        <v/>
      </c>
      <c r="AO172" s="16" t="str">
        <f t="shared" si="101"/>
        <v/>
      </c>
      <c r="AP172" s="16" t="str">
        <f t="shared" si="102"/>
        <v/>
      </c>
      <c r="AQ172" s="16" t="str">
        <f t="shared" si="103"/>
        <v/>
      </c>
      <c r="AR172" s="16" t="str">
        <f t="shared" si="104"/>
        <v/>
      </c>
      <c r="AS172" s="16" t="str">
        <f t="shared" si="105"/>
        <v/>
      </c>
      <c r="AT172" s="17" t="str">
        <f t="shared" si="121"/>
        <v/>
      </c>
      <c r="AU172" s="17" t="str">
        <f t="shared" si="122"/>
        <v/>
      </c>
      <c r="AV172" s="17" t="str">
        <f t="shared" si="123"/>
        <v/>
      </c>
      <c r="AW172" s="17" t="str">
        <f t="shared" si="124"/>
        <v/>
      </c>
      <c r="AX172" s="17" t="str">
        <f t="shared" si="125"/>
        <v/>
      </c>
      <c r="AY172" s="17" t="str">
        <f t="shared" si="106"/>
        <v/>
      </c>
      <c r="AZ172" s="17" t="str">
        <f t="shared" si="107"/>
        <v/>
      </c>
      <c r="BA172" s="17" t="str">
        <f t="shared" si="108"/>
        <v/>
      </c>
      <c r="BB172" s="17" t="str">
        <f t="shared" si="109"/>
        <v/>
      </c>
      <c r="BC172" s="17" t="str">
        <f t="shared" si="110"/>
        <v/>
      </c>
      <c r="BD172" s="17" t="str">
        <f>IF(OR(AE172="",B172=""),"",SUMIFS($AE$2:AE172,$B$2:B172,B172))</f>
        <v/>
      </c>
      <c r="BE172" s="17" t="str">
        <f>IF(OR(AF172="",B172=""),"",SUMIFS($AF$2:AF172,$B$2:B172,B172))</f>
        <v/>
      </c>
      <c r="BF172" s="17" t="str">
        <f>IF(OR(AG172="",B172=""),"",SUMIFS($AG$2:AG172,$B$2:B172,B172))</f>
        <v/>
      </c>
      <c r="BG172" s="17" t="str">
        <f>IF(OR(AH172="",B172=""),"",SUMIFS($AH$2:AH172,$B$2:B172,B172))</f>
        <v/>
      </c>
      <c r="BH172" s="17" t="str">
        <f>IF(OR(AI172="",B172=""),"",SUMIFS($AI$2:AI172,$B$2:B172,B172))</f>
        <v/>
      </c>
      <c r="BI172" s="17" t="str">
        <f t="shared" si="126"/>
        <v/>
      </c>
      <c r="BJ172" s="17" t="str">
        <f t="shared" si="127"/>
        <v/>
      </c>
      <c r="BK172" s="17" t="str">
        <f t="shared" si="128"/>
        <v/>
      </c>
      <c r="BL172" s="17" t="str">
        <f t="shared" si="129"/>
        <v/>
      </c>
      <c r="BM172" s="17" t="str">
        <f t="shared" si="130"/>
        <v/>
      </c>
      <c r="BN172" s="17" t="str">
        <f t="shared" si="111"/>
        <v/>
      </c>
      <c r="BO172" s="17" t="str">
        <f t="shared" si="112"/>
        <v/>
      </c>
      <c r="BP172" s="17" t="str">
        <f t="shared" si="113"/>
        <v/>
      </c>
      <c r="BQ172" s="17" t="str">
        <f t="shared" si="114"/>
        <v/>
      </c>
      <c r="BR172" s="17" t="str">
        <f t="shared" si="115"/>
        <v/>
      </c>
    </row>
    <row r="173" spans="1:70" x14ac:dyDescent="0.25">
      <c r="A173">
        <f t="shared" si="99"/>
        <v>172</v>
      </c>
      <c r="B173" s="9"/>
      <c r="C173" s="12"/>
      <c r="D173" s="11" t="str">
        <f t="shared" si="131"/>
        <v/>
      </c>
      <c r="E173" s="11" t="str">
        <f t="shared" si="100"/>
        <v/>
      </c>
      <c r="F173" s="12"/>
      <c r="G173" s="12"/>
      <c r="H173" s="12"/>
      <c r="I173" s="12"/>
      <c r="J173" s="13"/>
      <c r="K173" s="13"/>
      <c r="L173" s="13"/>
      <c r="M173" s="13"/>
      <c r="N173" s="12"/>
      <c r="O173" s="12"/>
      <c r="P173" s="14" t="str">
        <f t="shared" si="116"/>
        <v/>
      </c>
      <c r="Q173" s="14" t="str">
        <f t="shared" si="117"/>
        <v/>
      </c>
      <c r="R173" s="14" t="str">
        <f t="shared" si="118"/>
        <v/>
      </c>
      <c r="S173" s="14" t="str">
        <f t="shared" si="119"/>
        <v/>
      </c>
      <c r="T173" s="14" t="str">
        <f t="shared" si="120"/>
        <v/>
      </c>
      <c r="U173" s="15" t="str">
        <f>IF(P173="","",P173*Config!$B$6)</f>
        <v/>
      </c>
      <c r="V173" s="15" t="str">
        <f>IF(Q173="","",Q173*Config!$B$6)</f>
        <v/>
      </c>
      <c r="W173" s="15" t="str">
        <f>IF(R173="","",R173*Config!$B$6)</f>
        <v/>
      </c>
      <c r="X173" s="15" t="str">
        <f>IF(S173="","",S173*Config!$B$6)</f>
        <v/>
      </c>
      <c r="Y173" s="15" t="str">
        <f>IF(T173="","",T173*Config!$B$6)</f>
        <v/>
      </c>
      <c r="Z173" s="15" t="str">
        <f>IF(U173="","",Config!$B$4 + SUM($U$2:U173))</f>
        <v/>
      </c>
      <c r="AA173" s="15" t="str">
        <f>IF(V173="","",Config!$B$4 + SUM($V$2:V173))</f>
        <v/>
      </c>
      <c r="AB173" s="15" t="str">
        <f>IF(W173="","",Config!$B$4 + SUM($W$2:W173))</f>
        <v/>
      </c>
      <c r="AC173" s="15" t="str">
        <f>IF(X173="","",Config!$B$4 + SUM($X$2:X173))</f>
        <v/>
      </c>
      <c r="AD173" s="15" t="str">
        <f>IF(Y173="","",Config!$B$4 + SUM($Y$2:Y173))</f>
        <v/>
      </c>
      <c r="AE173" s="15" t="str">
        <f>IF(P173="","",P173*J173/100*Config!$B$11)</f>
        <v/>
      </c>
      <c r="AF173" s="15" t="str">
        <f>IF(Q173="","",Q173*J173/100*Config!$B$11)</f>
        <v/>
      </c>
      <c r="AG173" s="15" t="str">
        <f>IF(R173="","",R173*J173/100*Config!$B$11)</f>
        <v/>
      </c>
      <c r="AH173" s="15" t="str">
        <f>IF(S173="","",S173*J173/100*Config!$B$11)</f>
        <v/>
      </c>
      <c r="AI173" s="15" t="str">
        <f>IF(T173="","",T173*J173/100*Config!$B$11)</f>
        <v/>
      </c>
      <c r="AJ173" s="15" t="str">
        <f>IF(AE173="","",Config!$B$9 + SUM($AE$2:AE173))</f>
        <v/>
      </c>
      <c r="AK173" s="15" t="str">
        <f>IF(AF173="","",Config!$B$9 + SUM($AF$2:AF173))</f>
        <v/>
      </c>
      <c r="AL173" s="15" t="str">
        <f>IF(AG173="","",Config!$B$9 + SUM($AG$2:AG173))</f>
        <v/>
      </c>
      <c r="AM173" s="15" t="str">
        <f>IF(AH173="","",Config!$B$9 + SUM($AH$2:AH173))</f>
        <v/>
      </c>
      <c r="AN173" s="15" t="str">
        <f>IF(AI173="","",Config!$B$9 + SUM($AI$2:AI173))</f>
        <v/>
      </c>
      <c r="AO173" s="16" t="str">
        <f t="shared" si="101"/>
        <v/>
      </c>
      <c r="AP173" s="16" t="str">
        <f t="shared" si="102"/>
        <v/>
      </c>
      <c r="AQ173" s="16" t="str">
        <f t="shared" si="103"/>
        <v/>
      </c>
      <c r="AR173" s="16" t="str">
        <f t="shared" si="104"/>
        <v/>
      </c>
      <c r="AS173" s="16" t="str">
        <f t="shared" si="105"/>
        <v/>
      </c>
      <c r="AT173" s="17" t="str">
        <f t="shared" si="121"/>
        <v/>
      </c>
      <c r="AU173" s="17" t="str">
        <f t="shared" si="122"/>
        <v/>
      </c>
      <c r="AV173" s="17" t="str">
        <f t="shared" si="123"/>
        <v/>
      </c>
      <c r="AW173" s="17" t="str">
        <f t="shared" si="124"/>
        <v/>
      </c>
      <c r="AX173" s="17" t="str">
        <f t="shared" si="125"/>
        <v/>
      </c>
      <c r="AY173" s="17" t="str">
        <f t="shared" si="106"/>
        <v/>
      </c>
      <c r="AZ173" s="17" t="str">
        <f t="shared" si="107"/>
        <v/>
      </c>
      <c r="BA173" s="17" t="str">
        <f t="shared" si="108"/>
        <v/>
      </c>
      <c r="BB173" s="17" t="str">
        <f t="shared" si="109"/>
        <v/>
      </c>
      <c r="BC173" s="17" t="str">
        <f t="shared" si="110"/>
        <v/>
      </c>
      <c r="BD173" s="17" t="str">
        <f>IF(OR(AE173="",B173=""),"",SUMIFS($AE$2:AE173,$B$2:B173,B173))</f>
        <v/>
      </c>
      <c r="BE173" s="17" t="str">
        <f>IF(OR(AF173="",B173=""),"",SUMIFS($AF$2:AF173,$B$2:B173,B173))</f>
        <v/>
      </c>
      <c r="BF173" s="17" t="str">
        <f>IF(OR(AG173="",B173=""),"",SUMIFS($AG$2:AG173,$B$2:B173,B173))</f>
        <v/>
      </c>
      <c r="BG173" s="17" t="str">
        <f>IF(OR(AH173="",B173=""),"",SUMIFS($AH$2:AH173,$B$2:B173,B173))</f>
        <v/>
      </c>
      <c r="BH173" s="17" t="str">
        <f>IF(OR(AI173="",B173=""),"",SUMIFS($AI$2:AI173,$B$2:B173,B173))</f>
        <v/>
      </c>
      <c r="BI173" s="17" t="str">
        <f t="shared" si="126"/>
        <v/>
      </c>
      <c r="BJ173" s="17" t="str">
        <f t="shared" si="127"/>
        <v/>
      </c>
      <c r="BK173" s="17" t="str">
        <f t="shared" si="128"/>
        <v/>
      </c>
      <c r="BL173" s="17" t="str">
        <f t="shared" si="129"/>
        <v/>
      </c>
      <c r="BM173" s="17" t="str">
        <f t="shared" si="130"/>
        <v/>
      </c>
      <c r="BN173" s="17" t="str">
        <f t="shared" si="111"/>
        <v/>
      </c>
      <c r="BO173" s="17" t="str">
        <f t="shared" si="112"/>
        <v/>
      </c>
      <c r="BP173" s="17" t="str">
        <f t="shared" si="113"/>
        <v/>
      </c>
      <c r="BQ173" s="17" t="str">
        <f t="shared" si="114"/>
        <v/>
      </c>
      <c r="BR173" s="17" t="str">
        <f t="shared" si="115"/>
        <v/>
      </c>
    </row>
    <row r="174" spans="1:70" x14ac:dyDescent="0.25">
      <c r="A174">
        <f t="shared" si="99"/>
        <v>173</v>
      </c>
      <c r="B174" s="9"/>
      <c r="C174" s="12"/>
      <c r="D174" s="11" t="str">
        <f t="shared" si="131"/>
        <v/>
      </c>
      <c r="E174" s="11" t="str">
        <f t="shared" si="100"/>
        <v/>
      </c>
      <c r="F174" s="12"/>
      <c r="G174" s="12"/>
      <c r="H174" s="12"/>
      <c r="I174" s="12"/>
      <c r="J174" s="13"/>
      <c r="K174" s="13"/>
      <c r="L174" s="13"/>
      <c r="M174" s="13"/>
      <c r="N174" s="12"/>
      <c r="O174" s="12"/>
      <c r="P174" s="14" t="str">
        <f t="shared" si="116"/>
        <v/>
      </c>
      <c r="Q174" s="14" t="str">
        <f t="shared" si="117"/>
        <v/>
      </c>
      <c r="R174" s="14" t="str">
        <f t="shared" si="118"/>
        <v/>
      </c>
      <c r="S174" s="14" t="str">
        <f t="shared" si="119"/>
        <v/>
      </c>
      <c r="T174" s="14" t="str">
        <f t="shared" si="120"/>
        <v/>
      </c>
      <c r="U174" s="15" t="str">
        <f>IF(P174="","",P174*Config!$B$6)</f>
        <v/>
      </c>
      <c r="V174" s="15" t="str">
        <f>IF(Q174="","",Q174*Config!$B$6)</f>
        <v/>
      </c>
      <c r="W174" s="15" t="str">
        <f>IF(R174="","",R174*Config!$B$6)</f>
        <v/>
      </c>
      <c r="X174" s="15" t="str">
        <f>IF(S174="","",S174*Config!$B$6)</f>
        <v/>
      </c>
      <c r="Y174" s="15" t="str">
        <f>IF(T174="","",T174*Config!$B$6)</f>
        <v/>
      </c>
      <c r="Z174" s="15" t="str">
        <f>IF(U174="","",Config!$B$4 + SUM($U$2:U174))</f>
        <v/>
      </c>
      <c r="AA174" s="15" t="str">
        <f>IF(V174="","",Config!$B$4 + SUM($V$2:V174))</f>
        <v/>
      </c>
      <c r="AB174" s="15" t="str">
        <f>IF(W174="","",Config!$B$4 + SUM($W$2:W174))</f>
        <v/>
      </c>
      <c r="AC174" s="15" t="str">
        <f>IF(X174="","",Config!$B$4 + SUM($X$2:X174))</f>
        <v/>
      </c>
      <c r="AD174" s="15" t="str">
        <f>IF(Y174="","",Config!$B$4 + SUM($Y$2:Y174))</f>
        <v/>
      </c>
      <c r="AE174" s="15" t="str">
        <f>IF(P174="","",P174*J174/100*Config!$B$11)</f>
        <v/>
      </c>
      <c r="AF174" s="15" t="str">
        <f>IF(Q174="","",Q174*J174/100*Config!$B$11)</f>
        <v/>
      </c>
      <c r="AG174" s="15" t="str">
        <f>IF(R174="","",R174*J174/100*Config!$B$11)</f>
        <v/>
      </c>
      <c r="AH174" s="15" t="str">
        <f>IF(S174="","",S174*J174/100*Config!$B$11)</f>
        <v/>
      </c>
      <c r="AI174" s="15" t="str">
        <f>IF(T174="","",T174*J174/100*Config!$B$11)</f>
        <v/>
      </c>
      <c r="AJ174" s="15" t="str">
        <f>IF(AE174="","",Config!$B$9 + SUM($AE$2:AE174))</f>
        <v/>
      </c>
      <c r="AK174" s="15" t="str">
        <f>IF(AF174="","",Config!$B$9 + SUM($AF$2:AF174))</f>
        <v/>
      </c>
      <c r="AL174" s="15" t="str">
        <f>IF(AG174="","",Config!$B$9 + SUM($AG$2:AG174))</f>
        <v/>
      </c>
      <c r="AM174" s="15" t="str">
        <f>IF(AH174="","",Config!$B$9 + SUM($AH$2:AH174))</f>
        <v/>
      </c>
      <c r="AN174" s="15" t="str">
        <f>IF(AI174="","",Config!$B$9 + SUM($AI$2:AI174))</f>
        <v/>
      </c>
      <c r="AO174" s="16" t="str">
        <f t="shared" si="101"/>
        <v/>
      </c>
      <c r="AP174" s="16" t="str">
        <f t="shared" si="102"/>
        <v/>
      </c>
      <c r="AQ174" s="16" t="str">
        <f t="shared" si="103"/>
        <v/>
      </c>
      <c r="AR174" s="16" t="str">
        <f t="shared" si="104"/>
        <v/>
      </c>
      <c r="AS174" s="16" t="str">
        <f t="shared" si="105"/>
        <v/>
      </c>
      <c r="AT174" s="17" t="str">
        <f t="shared" si="121"/>
        <v/>
      </c>
      <c r="AU174" s="17" t="str">
        <f t="shared" si="122"/>
        <v/>
      </c>
      <c r="AV174" s="17" t="str">
        <f t="shared" si="123"/>
        <v/>
      </c>
      <c r="AW174" s="17" t="str">
        <f t="shared" si="124"/>
        <v/>
      </c>
      <c r="AX174" s="17" t="str">
        <f t="shared" si="125"/>
        <v/>
      </c>
      <c r="AY174" s="17" t="str">
        <f t="shared" si="106"/>
        <v/>
      </c>
      <c r="AZ174" s="17" t="str">
        <f t="shared" si="107"/>
        <v/>
      </c>
      <c r="BA174" s="17" t="str">
        <f t="shared" si="108"/>
        <v/>
      </c>
      <c r="BB174" s="17" t="str">
        <f t="shared" si="109"/>
        <v/>
      </c>
      <c r="BC174" s="17" t="str">
        <f t="shared" si="110"/>
        <v/>
      </c>
      <c r="BD174" s="17" t="str">
        <f>IF(OR(AE174="",B174=""),"",SUMIFS($AE$2:AE174,$B$2:B174,B174))</f>
        <v/>
      </c>
      <c r="BE174" s="17" t="str">
        <f>IF(OR(AF174="",B174=""),"",SUMIFS($AF$2:AF174,$B$2:B174,B174))</f>
        <v/>
      </c>
      <c r="BF174" s="17" t="str">
        <f>IF(OR(AG174="",B174=""),"",SUMIFS($AG$2:AG174,$B$2:B174,B174))</f>
        <v/>
      </c>
      <c r="BG174" s="17" t="str">
        <f>IF(OR(AH174="",B174=""),"",SUMIFS($AH$2:AH174,$B$2:B174,B174))</f>
        <v/>
      </c>
      <c r="BH174" s="17" t="str">
        <f>IF(OR(AI174="",B174=""),"",SUMIFS($AI$2:AI174,$B$2:B174,B174))</f>
        <v/>
      </c>
      <c r="BI174" s="17" t="str">
        <f t="shared" si="126"/>
        <v/>
      </c>
      <c r="BJ174" s="17" t="str">
        <f t="shared" si="127"/>
        <v/>
      </c>
      <c r="BK174" s="17" t="str">
        <f t="shared" si="128"/>
        <v/>
      </c>
      <c r="BL174" s="17" t="str">
        <f t="shared" si="129"/>
        <v/>
      </c>
      <c r="BM174" s="17" t="str">
        <f t="shared" si="130"/>
        <v/>
      </c>
      <c r="BN174" s="17" t="str">
        <f t="shared" si="111"/>
        <v/>
      </c>
      <c r="BO174" s="17" t="str">
        <f t="shared" si="112"/>
        <v/>
      </c>
      <c r="BP174" s="17" t="str">
        <f t="shared" si="113"/>
        <v/>
      </c>
      <c r="BQ174" s="17" t="str">
        <f t="shared" si="114"/>
        <v/>
      </c>
      <c r="BR174" s="17" t="str">
        <f t="shared" si="115"/>
        <v/>
      </c>
    </row>
    <row r="175" spans="1:70" x14ac:dyDescent="0.25">
      <c r="A175">
        <f t="shared" si="99"/>
        <v>174</v>
      </c>
      <c r="B175" s="9"/>
      <c r="C175" s="12"/>
      <c r="D175" s="11" t="str">
        <f t="shared" si="131"/>
        <v/>
      </c>
      <c r="E175" s="11" t="str">
        <f t="shared" si="100"/>
        <v/>
      </c>
      <c r="F175" s="12"/>
      <c r="G175" s="12"/>
      <c r="H175" s="12"/>
      <c r="I175" s="12"/>
      <c r="J175" s="13"/>
      <c r="K175" s="13"/>
      <c r="L175" s="13"/>
      <c r="M175" s="13"/>
      <c r="N175" s="12"/>
      <c r="O175" s="12"/>
      <c r="P175" s="14" t="str">
        <f t="shared" si="116"/>
        <v/>
      </c>
      <c r="Q175" s="14" t="str">
        <f t="shared" si="117"/>
        <v/>
      </c>
      <c r="R175" s="14" t="str">
        <f t="shared" si="118"/>
        <v/>
      </c>
      <c r="S175" s="14" t="str">
        <f t="shared" si="119"/>
        <v/>
      </c>
      <c r="T175" s="14" t="str">
        <f t="shared" si="120"/>
        <v/>
      </c>
      <c r="U175" s="15" t="str">
        <f>IF(P175="","",P175*Config!$B$6)</f>
        <v/>
      </c>
      <c r="V175" s="15" t="str">
        <f>IF(Q175="","",Q175*Config!$B$6)</f>
        <v/>
      </c>
      <c r="W175" s="15" t="str">
        <f>IF(R175="","",R175*Config!$B$6)</f>
        <v/>
      </c>
      <c r="X175" s="15" t="str">
        <f>IF(S175="","",S175*Config!$B$6)</f>
        <v/>
      </c>
      <c r="Y175" s="15" t="str">
        <f>IF(T175="","",T175*Config!$B$6)</f>
        <v/>
      </c>
      <c r="Z175" s="15" t="str">
        <f>IF(U175="","",Config!$B$4 + SUM($U$2:U175))</f>
        <v/>
      </c>
      <c r="AA175" s="15" t="str">
        <f>IF(V175="","",Config!$B$4 + SUM($V$2:V175))</f>
        <v/>
      </c>
      <c r="AB175" s="15" t="str">
        <f>IF(W175="","",Config!$B$4 + SUM($W$2:W175))</f>
        <v/>
      </c>
      <c r="AC175" s="15" t="str">
        <f>IF(X175="","",Config!$B$4 + SUM($X$2:X175))</f>
        <v/>
      </c>
      <c r="AD175" s="15" t="str">
        <f>IF(Y175="","",Config!$B$4 + SUM($Y$2:Y175))</f>
        <v/>
      </c>
      <c r="AE175" s="15" t="str">
        <f>IF(P175="","",P175*J175/100*Config!$B$11)</f>
        <v/>
      </c>
      <c r="AF175" s="15" t="str">
        <f>IF(Q175="","",Q175*J175/100*Config!$B$11)</f>
        <v/>
      </c>
      <c r="AG175" s="15" t="str">
        <f>IF(R175="","",R175*J175/100*Config!$B$11)</f>
        <v/>
      </c>
      <c r="AH175" s="15" t="str">
        <f>IF(S175="","",S175*J175/100*Config!$B$11)</f>
        <v/>
      </c>
      <c r="AI175" s="15" t="str">
        <f>IF(T175="","",T175*J175/100*Config!$B$11)</f>
        <v/>
      </c>
      <c r="AJ175" s="15" t="str">
        <f>IF(AE175="","",Config!$B$9 + SUM($AE$2:AE175))</f>
        <v/>
      </c>
      <c r="AK175" s="15" t="str">
        <f>IF(AF175="","",Config!$B$9 + SUM($AF$2:AF175))</f>
        <v/>
      </c>
      <c r="AL175" s="15" t="str">
        <f>IF(AG175="","",Config!$B$9 + SUM($AG$2:AG175))</f>
        <v/>
      </c>
      <c r="AM175" s="15" t="str">
        <f>IF(AH175="","",Config!$B$9 + SUM($AH$2:AH175))</f>
        <v/>
      </c>
      <c r="AN175" s="15" t="str">
        <f>IF(AI175="","",Config!$B$9 + SUM($AI$2:AI175))</f>
        <v/>
      </c>
      <c r="AO175" s="16" t="str">
        <f t="shared" si="101"/>
        <v/>
      </c>
      <c r="AP175" s="16" t="str">
        <f t="shared" si="102"/>
        <v/>
      </c>
      <c r="AQ175" s="16" t="str">
        <f t="shared" si="103"/>
        <v/>
      </c>
      <c r="AR175" s="16" t="str">
        <f t="shared" si="104"/>
        <v/>
      </c>
      <c r="AS175" s="16" t="str">
        <f t="shared" si="105"/>
        <v/>
      </c>
      <c r="AT175" s="17" t="str">
        <f t="shared" si="121"/>
        <v/>
      </c>
      <c r="AU175" s="17" t="str">
        <f t="shared" si="122"/>
        <v/>
      </c>
      <c r="AV175" s="17" t="str">
        <f t="shared" si="123"/>
        <v/>
      </c>
      <c r="AW175" s="17" t="str">
        <f t="shared" si="124"/>
        <v/>
      </c>
      <c r="AX175" s="17" t="str">
        <f t="shared" si="125"/>
        <v/>
      </c>
      <c r="AY175" s="17" t="str">
        <f t="shared" si="106"/>
        <v/>
      </c>
      <c r="AZ175" s="17" t="str">
        <f t="shared" si="107"/>
        <v/>
      </c>
      <c r="BA175" s="17" t="str">
        <f t="shared" si="108"/>
        <v/>
      </c>
      <c r="BB175" s="17" t="str">
        <f t="shared" si="109"/>
        <v/>
      </c>
      <c r="BC175" s="17" t="str">
        <f t="shared" si="110"/>
        <v/>
      </c>
      <c r="BD175" s="17" t="str">
        <f>IF(OR(AE175="",B175=""),"",SUMIFS($AE$2:AE175,$B$2:B175,B175))</f>
        <v/>
      </c>
      <c r="BE175" s="17" t="str">
        <f>IF(OR(AF175="",B175=""),"",SUMIFS($AF$2:AF175,$B$2:B175,B175))</f>
        <v/>
      </c>
      <c r="BF175" s="17" t="str">
        <f>IF(OR(AG175="",B175=""),"",SUMIFS($AG$2:AG175,$B$2:B175,B175))</f>
        <v/>
      </c>
      <c r="BG175" s="17" t="str">
        <f>IF(OR(AH175="",B175=""),"",SUMIFS($AH$2:AH175,$B$2:B175,B175))</f>
        <v/>
      </c>
      <c r="BH175" s="17" t="str">
        <f>IF(OR(AI175="",B175=""),"",SUMIFS($AI$2:AI175,$B$2:B175,B175))</f>
        <v/>
      </c>
      <c r="BI175" s="17" t="str">
        <f t="shared" si="126"/>
        <v/>
      </c>
      <c r="BJ175" s="17" t="str">
        <f t="shared" si="127"/>
        <v/>
      </c>
      <c r="BK175" s="17" t="str">
        <f t="shared" si="128"/>
        <v/>
      </c>
      <c r="BL175" s="17" t="str">
        <f t="shared" si="129"/>
        <v/>
      </c>
      <c r="BM175" s="17" t="str">
        <f t="shared" si="130"/>
        <v/>
      </c>
      <c r="BN175" s="17" t="str">
        <f t="shared" si="111"/>
        <v/>
      </c>
      <c r="BO175" s="17" t="str">
        <f t="shared" si="112"/>
        <v/>
      </c>
      <c r="BP175" s="17" t="str">
        <f t="shared" si="113"/>
        <v/>
      </c>
      <c r="BQ175" s="17" t="str">
        <f t="shared" si="114"/>
        <v/>
      </c>
      <c r="BR175" s="17" t="str">
        <f t="shared" si="115"/>
        <v/>
      </c>
    </row>
    <row r="176" spans="1:70" x14ac:dyDescent="0.25">
      <c r="A176">
        <f t="shared" si="99"/>
        <v>175</v>
      </c>
      <c r="B176" s="9"/>
      <c r="C176" s="12"/>
      <c r="D176" s="11" t="str">
        <f t="shared" si="131"/>
        <v/>
      </c>
      <c r="E176" s="11" t="str">
        <f t="shared" si="100"/>
        <v/>
      </c>
      <c r="F176" s="12"/>
      <c r="G176" s="12"/>
      <c r="H176" s="12"/>
      <c r="I176" s="12"/>
      <c r="J176" s="13"/>
      <c r="K176" s="13"/>
      <c r="L176" s="13"/>
      <c r="M176" s="13"/>
      <c r="N176" s="12"/>
      <c r="O176" s="12"/>
      <c r="P176" s="14" t="str">
        <f t="shared" si="116"/>
        <v/>
      </c>
      <c r="Q176" s="14" t="str">
        <f t="shared" si="117"/>
        <v/>
      </c>
      <c r="R176" s="14" t="str">
        <f t="shared" si="118"/>
        <v/>
      </c>
      <c r="S176" s="14" t="str">
        <f t="shared" si="119"/>
        <v/>
      </c>
      <c r="T176" s="14" t="str">
        <f t="shared" si="120"/>
        <v/>
      </c>
      <c r="U176" s="15" t="str">
        <f>IF(P176="","",P176*Config!$B$6)</f>
        <v/>
      </c>
      <c r="V176" s="15" t="str">
        <f>IF(Q176="","",Q176*Config!$B$6)</f>
        <v/>
      </c>
      <c r="W176" s="15" t="str">
        <f>IF(R176="","",R176*Config!$B$6)</f>
        <v/>
      </c>
      <c r="X176" s="15" t="str">
        <f>IF(S176="","",S176*Config!$B$6)</f>
        <v/>
      </c>
      <c r="Y176" s="15" t="str">
        <f>IF(T176="","",T176*Config!$B$6)</f>
        <v/>
      </c>
      <c r="Z176" s="15" t="str">
        <f>IF(U176="","",Config!$B$4 + SUM($U$2:U176))</f>
        <v/>
      </c>
      <c r="AA176" s="15" t="str">
        <f>IF(V176="","",Config!$B$4 + SUM($V$2:V176))</f>
        <v/>
      </c>
      <c r="AB176" s="15" t="str">
        <f>IF(W176="","",Config!$B$4 + SUM($W$2:W176))</f>
        <v/>
      </c>
      <c r="AC176" s="15" t="str">
        <f>IF(X176="","",Config!$B$4 + SUM($X$2:X176))</f>
        <v/>
      </c>
      <c r="AD176" s="15" t="str">
        <f>IF(Y176="","",Config!$B$4 + SUM($Y$2:Y176))</f>
        <v/>
      </c>
      <c r="AE176" s="15" t="str">
        <f>IF(P176="","",P176*J176/100*Config!$B$11)</f>
        <v/>
      </c>
      <c r="AF176" s="15" t="str">
        <f>IF(Q176="","",Q176*J176/100*Config!$B$11)</f>
        <v/>
      </c>
      <c r="AG176" s="15" t="str">
        <f>IF(R176="","",R176*J176/100*Config!$B$11)</f>
        <v/>
      </c>
      <c r="AH176" s="15" t="str">
        <f>IF(S176="","",S176*J176/100*Config!$B$11)</f>
        <v/>
      </c>
      <c r="AI176" s="15" t="str">
        <f>IF(T176="","",T176*J176/100*Config!$B$11)</f>
        <v/>
      </c>
      <c r="AJ176" s="15" t="str">
        <f>IF(AE176="","",Config!$B$9 + SUM($AE$2:AE176))</f>
        <v/>
      </c>
      <c r="AK176" s="15" t="str">
        <f>IF(AF176="","",Config!$B$9 + SUM($AF$2:AF176))</f>
        <v/>
      </c>
      <c r="AL176" s="15" t="str">
        <f>IF(AG176="","",Config!$B$9 + SUM($AG$2:AG176))</f>
        <v/>
      </c>
      <c r="AM176" s="15" t="str">
        <f>IF(AH176="","",Config!$B$9 + SUM($AH$2:AH176))</f>
        <v/>
      </c>
      <c r="AN176" s="15" t="str">
        <f>IF(AI176="","",Config!$B$9 + SUM($AI$2:AI176))</f>
        <v/>
      </c>
      <c r="AO176" s="16" t="str">
        <f t="shared" si="101"/>
        <v/>
      </c>
      <c r="AP176" s="16" t="str">
        <f t="shared" si="102"/>
        <v/>
      </c>
      <c r="AQ176" s="16" t="str">
        <f t="shared" si="103"/>
        <v/>
      </c>
      <c r="AR176" s="16" t="str">
        <f t="shared" si="104"/>
        <v/>
      </c>
      <c r="AS176" s="16" t="str">
        <f t="shared" si="105"/>
        <v/>
      </c>
      <c r="AT176" s="17" t="str">
        <f t="shared" si="121"/>
        <v/>
      </c>
      <c r="AU176" s="17" t="str">
        <f t="shared" si="122"/>
        <v/>
      </c>
      <c r="AV176" s="17" t="str">
        <f t="shared" si="123"/>
        <v/>
      </c>
      <c r="AW176" s="17" t="str">
        <f t="shared" si="124"/>
        <v/>
      </c>
      <c r="AX176" s="17" t="str">
        <f t="shared" si="125"/>
        <v/>
      </c>
      <c r="AY176" s="17" t="str">
        <f t="shared" si="106"/>
        <v/>
      </c>
      <c r="AZ176" s="17" t="str">
        <f t="shared" si="107"/>
        <v/>
      </c>
      <c r="BA176" s="17" t="str">
        <f t="shared" si="108"/>
        <v/>
      </c>
      <c r="BB176" s="17" t="str">
        <f t="shared" si="109"/>
        <v/>
      </c>
      <c r="BC176" s="17" t="str">
        <f t="shared" si="110"/>
        <v/>
      </c>
      <c r="BD176" s="17" t="str">
        <f>IF(OR(AE176="",B176=""),"",SUMIFS($AE$2:AE176,$B$2:B176,B176))</f>
        <v/>
      </c>
      <c r="BE176" s="17" t="str">
        <f>IF(OR(AF176="",B176=""),"",SUMIFS($AF$2:AF176,$B$2:B176,B176))</f>
        <v/>
      </c>
      <c r="BF176" s="17" t="str">
        <f>IF(OR(AG176="",B176=""),"",SUMIFS($AG$2:AG176,$B$2:B176,B176))</f>
        <v/>
      </c>
      <c r="BG176" s="17" t="str">
        <f>IF(OR(AH176="",B176=""),"",SUMIFS($AH$2:AH176,$B$2:B176,B176))</f>
        <v/>
      </c>
      <c r="BH176" s="17" t="str">
        <f>IF(OR(AI176="",B176=""),"",SUMIFS($AI$2:AI176,$B$2:B176,B176))</f>
        <v/>
      </c>
      <c r="BI176" s="17" t="str">
        <f t="shared" si="126"/>
        <v/>
      </c>
      <c r="BJ176" s="17" t="str">
        <f t="shared" si="127"/>
        <v/>
      </c>
      <c r="BK176" s="17" t="str">
        <f t="shared" si="128"/>
        <v/>
      </c>
      <c r="BL176" s="17" t="str">
        <f t="shared" si="129"/>
        <v/>
      </c>
      <c r="BM176" s="17" t="str">
        <f t="shared" si="130"/>
        <v/>
      </c>
      <c r="BN176" s="17" t="str">
        <f t="shared" si="111"/>
        <v/>
      </c>
      <c r="BO176" s="17" t="str">
        <f t="shared" si="112"/>
        <v/>
      </c>
      <c r="BP176" s="17" t="str">
        <f t="shared" si="113"/>
        <v/>
      </c>
      <c r="BQ176" s="17" t="str">
        <f t="shared" si="114"/>
        <v/>
      </c>
      <c r="BR176" s="17" t="str">
        <f t="shared" si="115"/>
        <v/>
      </c>
    </row>
    <row r="177" spans="1:70" x14ac:dyDescent="0.25">
      <c r="A177">
        <f t="shared" si="99"/>
        <v>176</v>
      </c>
      <c r="B177" s="9"/>
      <c r="C177" s="12"/>
      <c r="D177" s="11" t="str">
        <f t="shared" si="131"/>
        <v/>
      </c>
      <c r="E177" s="11" t="str">
        <f t="shared" si="100"/>
        <v/>
      </c>
      <c r="F177" s="12"/>
      <c r="G177" s="12"/>
      <c r="H177" s="12"/>
      <c r="I177" s="12"/>
      <c r="J177" s="13"/>
      <c r="K177" s="13"/>
      <c r="L177" s="13"/>
      <c r="M177" s="13"/>
      <c r="N177" s="12"/>
      <c r="O177" s="12"/>
      <c r="P177" s="14" t="str">
        <f t="shared" si="116"/>
        <v/>
      </c>
      <c r="Q177" s="14" t="str">
        <f t="shared" si="117"/>
        <v/>
      </c>
      <c r="R177" s="14" t="str">
        <f t="shared" si="118"/>
        <v/>
      </c>
      <c r="S177" s="14" t="str">
        <f t="shared" si="119"/>
        <v/>
      </c>
      <c r="T177" s="14" t="str">
        <f t="shared" si="120"/>
        <v/>
      </c>
      <c r="U177" s="15" t="str">
        <f>IF(P177="","",P177*Config!$B$6)</f>
        <v/>
      </c>
      <c r="V177" s="15" t="str">
        <f>IF(Q177="","",Q177*Config!$B$6)</f>
        <v/>
      </c>
      <c r="W177" s="15" t="str">
        <f>IF(R177="","",R177*Config!$B$6)</f>
        <v/>
      </c>
      <c r="X177" s="15" t="str">
        <f>IF(S177="","",S177*Config!$B$6)</f>
        <v/>
      </c>
      <c r="Y177" s="15" t="str">
        <f>IF(T177="","",T177*Config!$B$6)</f>
        <v/>
      </c>
      <c r="Z177" s="15" t="str">
        <f>IF(U177="","",Config!$B$4 + SUM($U$2:U177))</f>
        <v/>
      </c>
      <c r="AA177" s="15" t="str">
        <f>IF(V177="","",Config!$B$4 + SUM($V$2:V177))</f>
        <v/>
      </c>
      <c r="AB177" s="15" t="str">
        <f>IF(W177="","",Config!$B$4 + SUM($W$2:W177))</f>
        <v/>
      </c>
      <c r="AC177" s="15" t="str">
        <f>IF(X177="","",Config!$B$4 + SUM($X$2:X177))</f>
        <v/>
      </c>
      <c r="AD177" s="15" t="str">
        <f>IF(Y177="","",Config!$B$4 + SUM($Y$2:Y177))</f>
        <v/>
      </c>
      <c r="AE177" s="15" t="str">
        <f>IF(P177="","",P177*J177/100*Config!$B$11)</f>
        <v/>
      </c>
      <c r="AF177" s="15" t="str">
        <f>IF(Q177="","",Q177*J177/100*Config!$B$11)</f>
        <v/>
      </c>
      <c r="AG177" s="15" t="str">
        <f>IF(R177="","",R177*J177/100*Config!$B$11)</f>
        <v/>
      </c>
      <c r="AH177" s="15" t="str">
        <f>IF(S177="","",S177*J177/100*Config!$B$11)</f>
        <v/>
      </c>
      <c r="AI177" s="15" t="str">
        <f>IF(T177="","",T177*J177/100*Config!$B$11)</f>
        <v/>
      </c>
      <c r="AJ177" s="15" t="str">
        <f>IF(AE177="","",Config!$B$9 + SUM($AE$2:AE177))</f>
        <v/>
      </c>
      <c r="AK177" s="15" t="str">
        <f>IF(AF177="","",Config!$B$9 + SUM($AF$2:AF177))</f>
        <v/>
      </c>
      <c r="AL177" s="15" t="str">
        <f>IF(AG177="","",Config!$B$9 + SUM($AG$2:AG177))</f>
        <v/>
      </c>
      <c r="AM177" s="15" t="str">
        <f>IF(AH177="","",Config!$B$9 + SUM($AH$2:AH177))</f>
        <v/>
      </c>
      <c r="AN177" s="15" t="str">
        <f>IF(AI177="","",Config!$B$9 + SUM($AI$2:AI177))</f>
        <v/>
      </c>
      <c r="AO177" s="16" t="str">
        <f t="shared" si="101"/>
        <v/>
      </c>
      <c r="AP177" s="16" t="str">
        <f t="shared" si="102"/>
        <v/>
      </c>
      <c r="AQ177" s="16" t="str">
        <f t="shared" si="103"/>
        <v/>
      </c>
      <c r="AR177" s="16" t="str">
        <f t="shared" si="104"/>
        <v/>
      </c>
      <c r="AS177" s="16" t="str">
        <f t="shared" si="105"/>
        <v/>
      </c>
      <c r="AT177" s="17" t="str">
        <f t="shared" si="121"/>
        <v/>
      </c>
      <c r="AU177" s="17" t="str">
        <f t="shared" si="122"/>
        <v/>
      </c>
      <c r="AV177" s="17" t="str">
        <f t="shared" si="123"/>
        <v/>
      </c>
      <c r="AW177" s="17" t="str">
        <f t="shared" si="124"/>
        <v/>
      </c>
      <c r="AX177" s="17" t="str">
        <f t="shared" si="125"/>
        <v/>
      </c>
      <c r="AY177" s="17" t="str">
        <f t="shared" si="106"/>
        <v/>
      </c>
      <c r="AZ177" s="17" t="str">
        <f t="shared" si="107"/>
        <v/>
      </c>
      <c r="BA177" s="17" t="str">
        <f t="shared" si="108"/>
        <v/>
      </c>
      <c r="BB177" s="17" t="str">
        <f t="shared" si="109"/>
        <v/>
      </c>
      <c r="BC177" s="17" t="str">
        <f t="shared" si="110"/>
        <v/>
      </c>
      <c r="BD177" s="17" t="str">
        <f>IF(OR(AE177="",B177=""),"",SUMIFS($AE$2:AE177,$B$2:B177,B177))</f>
        <v/>
      </c>
      <c r="BE177" s="17" t="str">
        <f>IF(OR(AF177="",B177=""),"",SUMIFS($AF$2:AF177,$B$2:B177,B177))</f>
        <v/>
      </c>
      <c r="BF177" s="17" t="str">
        <f>IF(OR(AG177="",B177=""),"",SUMIFS($AG$2:AG177,$B$2:B177,B177))</f>
        <v/>
      </c>
      <c r="BG177" s="17" t="str">
        <f>IF(OR(AH177="",B177=""),"",SUMIFS($AH$2:AH177,$B$2:B177,B177))</f>
        <v/>
      </c>
      <c r="BH177" s="17" t="str">
        <f>IF(OR(AI177="",B177=""),"",SUMIFS($AI$2:AI177,$B$2:B177,B177))</f>
        <v/>
      </c>
      <c r="BI177" s="17" t="str">
        <f t="shared" si="126"/>
        <v/>
      </c>
      <c r="BJ177" s="17" t="str">
        <f t="shared" si="127"/>
        <v/>
      </c>
      <c r="BK177" s="17" t="str">
        <f t="shared" si="128"/>
        <v/>
      </c>
      <c r="BL177" s="17" t="str">
        <f t="shared" si="129"/>
        <v/>
      </c>
      <c r="BM177" s="17" t="str">
        <f t="shared" si="130"/>
        <v/>
      </c>
      <c r="BN177" s="17" t="str">
        <f t="shared" si="111"/>
        <v/>
      </c>
      <c r="BO177" s="17" t="str">
        <f t="shared" si="112"/>
        <v/>
      </c>
      <c r="BP177" s="17" t="str">
        <f t="shared" si="113"/>
        <v/>
      </c>
      <c r="BQ177" s="17" t="str">
        <f t="shared" si="114"/>
        <v/>
      </c>
      <c r="BR177" s="17" t="str">
        <f t="shared" si="115"/>
        <v/>
      </c>
    </row>
    <row r="178" spans="1:70" x14ac:dyDescent="0.25">
      <c r="A178">
        <f t="shared" si="99"/>
        <v>177</v>
      </c>
      <c r="B178" s="9"/>
      <c r="C178" s="12"/>
      <c r="D178" s="11" t="str">
        <f t="shared" si="131"/>
        <v/>
      </c>
      <c r="E178" s="11" t="str">
        <f t="shared" si="100"/>
        <v/>
      </c>
      <c r="F178" s="12"/>
      <c r="G178" s="12"/>
      <c r="H178" s="12"/>
      <c r="I178" s="12"/>
      <c r="J178" s="13"/>
      <c r="K178" s="13"/>
      <c r="L178" s="13"/>
      <c r="M178" s="13"/>
      <c r="N178" s="12"/>
      <c r="O178" s="12"/>
      <c r="P178" s="14" t="str">
        <f t="shared" si="116"/>
        <v/>
      </c>
      <c r="Q178" s="14" t="str">
        <f t="shared" si="117"/>
        <v/>
      </c>
      <c r="R178" s="14" t="str">
        <f t="shared" si="118"/>
        <v/>
      </c>
      <c r="S178" s="14" t="str">
        <f t="shared" si="119"/>
        <v/>
      </c>
      <c r="T178" s="14" t="str">
        <f t="shared" si="120"/>
        <v/>
      </c>
      <c r="U178" s="15" t="str">
        <f>IF(P178="","",P178*Config!$B$6)</f>
        <v/>
      </c>
      <c r="V178" s="15" t="str">
        <f>IF(Q178="","",Q178*Config!$B$6)</f>
        <v/>
      </c>
      <c r="W178" s="15" t="str">
        <f>IF(R178="","",R178*Config!$B$6)</f>
        <v/>
      </c>
      <c r="X178" s="15" t="str">
        <f>IF(S178="","",S178*Config!$B$6)</f>
        <v/>
      </c>
      <c r="Y178" s="15" t="str">
        <f>IF(T178="","",T178*Config!$B$6)</f>
        <v/>
      </c>
      <c r="Z178" s="15" t="str">
        <f>IF(U178="","",Config!$B$4 + SUM($U$2:U178))</f>
        <v/>
      </c>
      <c r="AA178" s="15" t="str">
        <f>IF(V178="","",Config!$B$4 + SUM($V$2:V178))</f>
        <v/>
      </c>
      <c r="AB178" s="15" t="str">
        <f>IF(W178="","",Config!$B$4 + SUM($W$2:W178))</f>
        <v/>
      </c>
      <c r="AC178" s="15" t="str">
        <f>IF(X178="","",Config!$B$4 + SUM($X$2:X178))</f>
        <v/>
      </c>
      <c r="AD178" s="15" t="str">
        <f>IF(Y178="","",Config!$B$4 + SUM($Y$2:Y178))</f>
        <v/>
      </c>
      <c r="AE178" s="15" t="str">
        <f>IF(P178="","",P178*J178/100*Config!$B$11)</f>
        <v/>
      </c>
      <c r="AF178" s="15" t="str">
        <f>IF(Q178="","",Q178*J178/100*Config!$B$11)</f>
        <v/>
      </c>
      <c r="AG178" s="15" t="str">
        <f>IF(R178="","",R178*J178/100*Config!$B$11)</f>
        <v/>
      </c>
      <c r="AH178" s="15" t="str">
        <f>IF(S178="","",S178*J178/100*Config!$B$11)</f>
        <v/>
      </c>
      <c r="AI178" s="15" t="str">
        <f>IF(T178="","",T178*J178/100*Config!$B$11)</f>
        <v/>
      </c>
      <c r="AJ178" s="15" t="str">
        <f>IF(AE178="","",Config!$B$9 + SUM($AE$2:AE178))</f>
        <v/>
      </c>
      <c r="AK178" s="15" t="str">
        <f>IF(AF178="","",Config!$B$9 + SUM($AF$2:AF178))</f>
        <v/>
      </c>
      <c r="AL178" s="15" t="str">
        <f>IF(AG178="","",Config!$B$9 + SUM($AG$2:AG178))</f>
        <v/>
      </c>
      <c r="AM178" s="15" t="str">
        <f>IF(AH178="","",Config!$B$9 + SUM($AH$2:AH178))</f>
        <v/>
      </c>
      <c r="AN178" s="15" t="str">
        <f>IF(AI178="","",Config!$B$9 + SUM($AI$2:AI178))</f>
        <v/>
      </c>
      <c r="AO178" s="16" t="str">
        <f t="shared" si="101"/>
        <v/>
      </c>
      <c r="AP178" s="16" t="str">
        <f t="shared" si="102"/>
        <v/>
      </c>
      <c r="AQ178" s="16" t="str">
        <f t="shared" si="103"/>
        <v/>
      </c>
      <c r="AR178" s="16" t="str">
        <f t="shared" si="104"/>
        <v/>
      </c>
      <c r="AS178" s="16" t="str">
        <f t="shared" si="105"/>
        <v/>
      </c>
      <c r="AT178" s="17" t="str">
        <f t="shared" si="121"/>
        <v/>
      </c>
      <c r="AU178" s="17" t="str">
        <f t="shared" si="122"/>
        <v/>
      </c>
      <c r="AV178" s="17" t="str">
        <f t="shared" si="123"/>
        <v/>
      </c>
      <c r="AW178" s="17" t="str">
        <f t="shared" si="124"/>
        <v/>
      </c>
      <c r="AX178" s="17" t="str">
        <f t="shared" si="125"/>
        <v/>
      </c>
      <c r="AY178" s="17" t="str">
        <f t="shared" si="106"/>
        <v/>
      </c>
      <c r="AZ178" s="17" t="str">
        <f t="shared" si="107"/>
        <v/>
      </c>
      <c r="BA178" s="17" t="str">
        <f t="shared" si="108"/>
        <v/>
      </c>
      <c r="BB178" s="17" t="str">
        <f t="shared" si="109"/>
        <v/>
      </c>
      <c r="BC178" s="17" t="str">
        <f t="shared" si="110"/>
        <v/>
      </c>
      <c r="BD178" s="17" t="str">
        <f>IF(OR(AE178="",B178=""),"",SUMIFS($AE$2:AE178,$B$2:B178,B178))</f>
        <v/>
      </c>
      <c r="BE178" s="17" t="str">
        <f>IF(OR(AF178="",B178=""),"",SUMIFS($AF$2:AF178,$B$2:B178,B178))</f>
        <v/>
      </c>
      <c r="BF178" s="17" t="str">
        <f>IF(OR(AG178="",B178=""),"",SUMIFS($AG$2:AG178,$B$2:B178,B178))</f>
        <v/>
      </c>
      <c r="BG178" s="17" t="str">
        <f>IF(OR(AH178="",B178=""),"",SUMIFS($AH$2:AH178,$B$2:B178,B178))</f>
        <v/>
      </c>
      <c r="BH178" s="17" t="str">
        <f>IF(OR(AI178="",B178=""),"",SUMIFS($AI$2:AI178,$B$2:B178,B178))</f>
        <v/>
      </c>
      <c r="BI178" s="17" t="str">
        <f t="shared" si="126"/>
        <v/>
      </c>
      <c r="BJ178" s="17" t="str">
        <f t="shared" si="127"/>
        <v/>
      </c>
      <c r="BK178" s="17" t="str">
        <f t="shared" si="128"/>
        <v/>
      </c>
      <c r="BL178" s="17" t="str">
        <f t="shared" si="129"/>
        <v/>
      </c>
      <c r="BM178" s="17" t="str">
        <f t="shared" si="130"/>
        <v/>
      </c>
      <c r="BN178" s="17" t="str">
        <f t="shared" si="111"/>
        <v/>
      </c>
      <c r="BO178" s="17" t="str">
        <f t="shared" si="112"/>
        <v/>
      </c>
      <c r="BP178" s="17" t="str">
        <f t="shared" si="113"/>
        <v/>
      </c>
      <c r="BQ178" s="17" t="str">
        <f t="shared" si="114"/>
        <v/>
      </c>
      <c r="BR178" s="17" t="str">
        <f t="shared" si="115"/>
        <v/>
      </c>
    </row>
    <row r="179" spans="1:70" x14ac:dyDescent="0.25">
      <c r="A179">
        <f t="shared" si="99"/>
        <v>178</v>
      </c>
      <c r="B179" s="9"/>
      <c r="C179" s="12"/>
      <c r="D179" s="11" t="str">
        <f t="shared" si="131"/>
        <v/>
      </c>
      <c r="E179" s="11" t="str">
        <f t="shared" si="100"/>
        <v/>
      </c>
      <c r="F179" s="12"/>
      <c r="G179" s="12"/>
      <c r="H179" s="12"/>
      <c r="I179" s="12"/>
      <c r="J179" s="13"/>
      <c r="K179" s="13"/>
      <c r="L179" s="13"/>
      <c r="M179" s="13"/>
      <c r="N179" s="12"/>
      <c r="O179" s="12"/>
      <c r="P179" s="14" t="str">
        <f t="shared" si="116"/>
        <v/>
      </c>
      <c r="Q179" s="14" t="str">
        <f t="shared" si="117"/>
        <v/>
      </c>
      <c r="R179" s="14" t="str">
        <f t="shared" si="118"/>
        <v/>
      </c>
      <c r="S179" s="14" t="str">
        <f t="shared" si="119"/>
        <v/>
      </c>
      <c r="T179" s="14" t="str">
        <f t="shared" si="120"/>
        <v/>
      </c>
      <c r="U179" s="15" t="str">
        <f>IF(P179="","",P179*Config!$B$6)</f>
        <v/>
      </c>
      <c r="V179" s="15" t="str">
        <f>IF(Q179="","",Q179*Config!$B$6)</f>
        <v/>
      </c>
      <c r="W179" s="15" t="str">
        <f>IF(R179="","",R179*Config!$B$6)</f>
        <v/>
      </c>
      <c r="X179" s="15" t="str">
        <f>IF(S179="","",S179*Config!$B$6)</f>
        <v/>
      </c>
      <c r="Y179" s="15" t="str">
        <f>IF(T179="","",T179*Config!$B$6)</f>
        <v/>
      </c>
      <c r="Z179" s="15" t="str">
        <f>IF(U179="","",Config!$B$4 + SUM($U$2:U179))</f>
        <v/>
      </c>
      <c r="AA179" s="15" t="str">
        <f>IF(V179="","",Config!$B$4 + SUM($V$2:V179))</f>
        <v/>
      </c>
      <c r="AB179" s="15" t="str">
        <f>IF(W179="","",Config!$B$4 + SUM($W$2:W179))</f>
        <v/>
      </c>
      <c r="AC179" s="15" t="str">
        <f>IF(X179="","",Config!$B$4 + SUM($X$2:X179))</f>
        <v/>
      </c>
      <c r="AD179" s="15" t="str">
        <f>IF(Y179="","",Config!$B$4 + SUM($Y$2:Y179))</f>
        <v/>
      </c>
      <c r="AE179" s="15" t="str">
        <f>IF(P179="","",P179*J179/100*Config!$B$11)</f>
        <v/>
      </c>
      <c r="AF179" s="15" t="str">
        <f>IF(Q179="","",Q179*J179/100*Config!$B$11)</f>
        <v/>
      </c>
      <c r="AG179" s="15" t="str">
        <f>IF(R179="","",R179*J179/100*Config!$B$11)</f>
        <v/>
      </c>
      <c r="AH179" s="15" t="str">
        <f>IF(S179="","",S179*J179/100*Config!$B$11)</f>
        <v/>
      </c>
      <c r="AI179" s="15" t="str">
        <f>IF(T179="","",T179*J179/100*Config!$B$11)</f>
        <v/>
      </c>
      <c r="AJ179" s="15" t="str">
        <f>IF(AE179="","",Config!$B$9 + SUM($AE$2:AE179))</f>
        <v/>
      </c>
      <c r="AK179" s="15" t="str">
        <f>IF(AF179="","",Config!$B$9 + SUM($AF$2:AF179))</f>
        <v/>
      </c>
      <c r="AL179" s="15" t="str">
        <f>IF(AG179="","",Config!$B$9 + SUM($AG$2:AG179))</f>
        <v/>
      </c>
      <c r="AM179" s="15" t="str">
        <f>IF(AH179="","",Config!$B$9 + SUM($AH$2:AH179))</f>
        <v/>
      </c>
      <c r="AN179" s="15" t="str">
        <f>IF(AI179="","",Config!$B$9 + SUM($AI$2:AI179))</f>
        <v/>
      </c>
      <c r="AO179" s="16" t="str">
        <f t="shared" si="101"/>
        <v/>
      </c>
      <c r="AP179" s="16" t="str">
        <f t="shared" si="102"/>
        <v/>
      </c>
      <c r="AQ179" s="16" t="str">
        <f t="shared" si="103"/>
        <v/>
      </c>
      <c r="AR179" s="16" t="str">
        <f t="shared" si="104"/>
        <v/>
      </c>
      <c r="AS179" s="16" t="str">
        <f t="shared" si="105"/>
        <v/>
      </c>
      <c r="AT179" s="17" t="str">
        <f t="shared" si="121"/>
        <v/>
      </c>
      <c r="AU179" s="17" t="str">
        <f t="shared" si="122"/>
        <v/>
      </c>
      <c r="AV179" s="17" t="str">
        <f t="shared" si="123"/>
        <v/>
      </c>
      <c r="AW179" s="17" t="str">
        <f t="shared" si="124"/>
        <v/>
      </c>
      <c r="AX179" s="17" t="str">
        <f t="shared" si="125"/>
        <v/>
      </c>
      <c r="AY179" s="17" t="str">
        <f t="shared" si="106"/>
        <v/>
      </c>
      <c r="AZ179" s="17" t="str">
        <f t="shared" si="107"/>
        <v/>
      </c>
      <c r="BA179" s="17" t="str">
        <f t="shared" si="108"/>
        <v/>
      </c>
      <c r="BB179" s="17" t="str">
        <f t="shared" si="109"/>
        <v/>
      </c>
      <c r="BC179" s="17" t="str">
        <f t="shared" si="110"/>
        <v/>
      </c>
      <c r="BD179" s="17" t="str">
        <f>IF(OR(AE179="",B179=""),"",SUMIFS($AE$2:AE179,$B$2:B179,B179))</f>
        <v/>
      </c>
      <c r="BE179" s="17" t="str">
        <f>IF(OR(AF179="",B179=""),"",SUMIFS($AF$2:AF179,$B$2:B179,B179))</f>
        <v/>
      </c>
      <c r="BF179" s="17" t="str">
        <f>IF(OR(AG179="",B179=""),"",SUMIFS($AG$2:AG179,$B$2:B179,B179))</f>
        <v/>
      </c>
      <c r="BG179" s="17" t="str">
        <f>IF(OR(AH179="",B179=""),"",SUMIFS($AH$2:AH179,$B$2:B179,B179))</f>
        <v/>
      </c>
      <c r="BH179" s="17" t="str">
        <f>IF(OR(AI179="",B179=""),"",SUMIFS($AI$2:AI179,$B$2:B179,B179))</f>
        <v/>
      </c>
      <c r="BI179" s="17" t="str">
        <f t="shared" si="126"/>
        <v/>
      </c>
      <c r="BJ179" s="17" t="str">
        <f t="shared" si="127"/>
        <v/>
      </c>
      <c r="BK179" s="17" t="str">
        <f t="shared" si="128"/>
        <v/>
      </c>
      <c r="BL179" s="17" t="str">
        <f t="shared" si="129"/>
        <v/>
      </c>
      <c r="BM179" s="17" t="str">
        <f t="shared" si="130"/>
        <v/>
      </c>
      <c r="BN179" s="17" t="str">
        <f t="shared" si="111"/>
        <v/>
      </c>
      <c r="BO179" s="17" t="str">
        <f t="shared" si="112"/>
        <v/>
      </c>
      <c r="BP179" s="17" t="str">
        <f t="shared" si="113"/>
        <v/>
      </c>
      <c r="BQ179" s="17" t="str">
        <f t="shared" si="114"/>
        <v/>
      </c>
      <c r="BR179" s="17" t="str">
        <f t="shared" si="115"/>
        <v/>
      </c>
    </row>
    <row r="180" spans="1:70" x14ac:dyDescent="0.25">
      <c r="A180">
        <f t="shared" si="99"/>
        <v>179</v>
      </c>
      <c r="B180" s="9"/>
      <c r="C180" s="12"/>
      <c r="D180" s="11" t="str">
        <f t="shared" si="131"/>
        <v/>
      </c>
      <c r="E180" s="11" t="str">
        <f t="shared" si="100"/>
        <v/>
      </c>
      <c r="F180" s="12"/>
      <c r="G180" s="12"/>
      <c r="H180" s="12"/>
      <c r="I180" s="12"/>
      <c r="J180" s="13"/>
      <c r="K180" s="13"/>
      <c r="L180" s="13"/>
      <c r="M180" s="13"/>
      <c r="N180" s="12"/>
      <c r="O180" s="12"/>
      <c r="P180" s="14" t="str">
        <f t="shared" si="116"/>
        <v/>
      </c>
      <c r="Q180" s="14" t="str">
        <f t="shared" si="117"/>
        <v/>
      </c>
      <c r="R180" s="14" t="str">
        <f t="shared" si="118"/>
        <v/>
      </c>
      <c r="S180" s="14" t="str">
        <f t="shared" si="119"/>
        <v/>
      </c>
      <c r="T180" s="14" t="str">
        <f t="shared" si="120"/>
        <v/>
      </c>
      <c r="U180" s="15" t="str">
        <f>IF(P180="","",P180*Config!$B$6)</f>
        <v/>
      </c>
      <c r="V180" s="15" t="str">
        <f>IF(Q180="","",Q180*Config!$B$6)</f>
        <v/>
      </c>
      <c r="W180" s="15" t="str">
        <f>IF(R180="","",R180*Config!$B$6)</f>
        <v/>
      </c>
      <c r="X180" s="15" t="str">
        <f>IF(S180="","",S180*Config!$B$6)</f>
        <v/>
      </c>
      <c r="Y180" s="15" t="str">
        <f>IF(T180="","",T180*Config!$B$6)</f>
        <v/>
      </c>
      <c r="Z180" s="15" t="str">
        <f>IF(U180="","",Config!$B$4 + SUM($U$2:U180))</f>
        <v/>
      </c>
      <c r="AA180" s="15" t="str">
        <f>IF(V180="","",Config!$B$4 + SUM($V$2:V180))</f>
        <v/>
      </c>
      <c r="AB180" s="15" t="str">
        <f>IF(W180="","",Config!$B$4 + SUM($W$2:W180))</f>
        <v/>
      </c>
      <c r="AC180" s="15" t="str">
        <f>IF(X180="","",Config!$B$4 + SUM($X$2:X180))</f>
        <v/>
      </c>
      <c r="AD180" s="15" t="str">
        <f>IF(Y180="","",Config!$B$4 + SUM($Y$2:Y180))</f>
        <v/>
      </c>
      <c r="AE180" s="15" t="str">
        <f>IF(P180="","",P180*J180/100*Config!$B$11)</f>
        <v/>
      </c>
      <c r="AF180" s="15" t="str">
        <f>IF(Q180="","",Q180*J180/100*Config!$B$11)</f>
        <v/>
      </c>
      <c r="AG180" s="15" t="str">
        <f>IF(R180="","",R180*J180/100*Config!$B$11)</f>
        <v/>
      </c>
      <c r="AH180" s="15" t="str">
        <f>IF(S180="","",S180*J180/100*Config!$B$11)</f>
        <v/>
      </c>
      <c r="AI180" s="15" t="str">
        <f>IF(T180="","",T180*J180/100*Config!$B$11)</f>
        <v/>
      </c>
      <c r="AJ180" s="15" t="str">
        <f>IF(AE180="","",Config!$B$9 + SUM($AE$2:AE180))</f>
        <v/>
      </c>
      <c r="AK180" s="15" t="str">
        <f>IF(AF180="","",Config!$B$9 + SUM($AF$2:AF180))</f>
        <v/>
      </c>
      <c r="AL180" s="15" t="str">
        <f>IF(AG180="","",Config!$B$9 + SUM($AG$2:AG180))</f>
        <v/>
      </c>
      <c r="AM180" s="15" t="str">
        <f>IF(AH180="","",Config!$B$9 + SUM($AH$2:AH180))</f>
        <v/>
      </c>
      <c r="AN180" s="15" t="str">
        <f>IF(AI180="","",Config!$B$9 + SUM($AI$2:AI180))</f>
        <v/>
      </c>
      <c r="AO180" s="16" t="str">
        <f t="shared" si="101"/>
        <v/>
      </c>
      <c r="AP180" s="16" t="str">
        <f t="shared" si="102"/>
        <v/>
      </c>
      <c r="AQ180" s="16" t="str">
        <f t="shared" si="103"/>
        <v/>
      </c>
      <c r="AR180" s="16" t="str">
        <f t="shared" si="104"/>
        <v/>
      </c>
      <c r="AS180" s="16" t="str">
        <f t="shared" si="105"/>
        <v/>
      </c>
      <c r="AT180" s="17" t="str">
        <f t="shared" si="121"/>
        <v/>
      </c>
      <c r="AU180" s="17" t="str">
        <f t="shared" si="122"/>
        <v/>
      </c>
      <c r="AV180" s="17" t="str">
        <f t="shared" si="123"/>
        <v/>
      </c>
      <c r="AW180" s="17" t="str">
        <f t="shared" si="124"/>
        <v/>
      </c>
      <c r="AX180" s="17" t="str">
        <f t="shared" si="125"/>
        <v/>
      </c>
      <c r="AY180" s="17" t="str">
        <f t="shared" si="106"/>
        <v/>
      </c>
      <c r="AZ180" s="17" t="str">
        <f t="shared" si="107"/>
        <v/>
      </c>
      <c r="BA180" s="17" t="str">
        <f t="shared" si="108"/>
        <v/>
      </c>
      <c r="BB180" s="17" t="str">
        <f t="shared" si="109"/>
        <v/>
      </c>
      <c r="BC180" s="17" t="str">
        <f t="shared" si="110"/>
        <v/>
      </c>
      <c r="BD180" s="17" t="str">
        <f>IF(OR(AE180="",B180=""),"",SUMIFS($AE$2:AE180,$B$2:B180,B180))</f>
        <v/>
      </c>
      <c r="BE180" s="17" t="str">
        <f>IF(OR(AF180="",B180=""),"",SUMIFS($AF$2:AF180,$B$2:B180,B180))</f>
        <v/>
      </c>
      <c r="BF180" s="17" t="str">
        <f>IF(OR(AG180="",B180=""),"",SUMIFS($AG$2:AG180,$B$2:B180,B180))</f>
        <v/>
      </c>
      <c r="BG180" s="17" t="str">
        <f>IF(OR(AH180="",B180=""),"",SUMIFS($AH$2:AH180,$B$2:B180,B180))</f>
        <v/>
      </c>
      <c r="BH180" s="17" t="str">
        <f>IF(OR(AI180="",B180=""),"",SUMIFS($AI$2:AI180,$B$2:B180,B180))</f>
        <v/>
      </c>
      <c r="BI180" s="17" t="str">
        <f t="shared" si="126"/>
        <v/>
      </c>
      <c r="BJ180" s="17" t="str">
        <f t="shared" si="127"/>
        <v/>
      </c>
      <c r="BK180" s="17" t="str">
        <f t="shared" si="128"/>
        <v/>
      </c>
      <c r="BL180" s="17" t="str">
        <f t="shared" si="129"/>
        <v/>
      </c>
      <c r="BM180" s="17" t="str">
        <f t="shared" si="130"/>
        <v/>
      </c>
      <c r="BN180" s="17" t="str">
        <f t="shared" si="111"/>
        <v/>
      </c>
      <c r="BO180" s="17" t="str">
        <f t="shared" si="112"/>
        <v/>
      </c>
      <c r="BP180" s="17" t="str">
        <f t="shared" si="113"/>
        <v/>
      </c>
      <c r="BQ180" s="17" t="str">
        <f t="shared" si="114"/>
        <v/>
      </c>
      <c r="BR180" s="17" t="str">
        <f t="shared" si="115"/>
        <v/>
      </c>
    </row>
    <row r="181" spans="1:70" x14ac:dyDescent="0.25">
      <c r="A181">
        <f t="shared" si="99"/>
        <v>180</v>
      </c>
      <c r="B181" s="9"/>
      <c r="C181" s="12"/>
      <c r="D181" s="11" t="str">
        <f t="shared" si="131"/>
        <v/>
      </c>
      <c r="E181" s="11" t="str">
        <f t="shared" si="100"/>
        <v/>
      </c>
      <c r="F181" s="12"/>
      <c r="G181" s="12"/>
      <c r="H181" s="12"/>
      <c r="I181" s="12"/>
      <c r="J181" s="13"/>
      <c r="K181" s="13"/>
      <c r="L181" s="13"/>
      <c r="M181" s="13"/>
      <c r="N181" s="12"/>
      <c r="O181" s="12"/>
      <c r="P181" s="14" t="str">
        <f t="shared" si="116"/>
        <v/>
      </c>
      <c r="Q181" s="14" t="str">
        <f t="shared" si="117"/>
        <v/>
      </c>
      <c r="R181" s="14" t="str">
        <f t="shared" si="118"/>
        <v/>
      </c>
      <c r="S181" s="14" t="str">
        <f t="shared" si="119"/>
        <v/>
      </c>
      <c r="T181" s="14" t="str">
        <f t="shared" si="120"/>
        <v/>
      </c>
      <c r="U181" s="15" t="str">
        <f>IF(P181="","",P181*Config!$B$6)</f>
        <v/>
      </c>
      <c r="V181" s="15" t="str">
        <f>IF(Q181="","",Q181*Config!$B$6)</f>
        <v/>
      </c>
      <c r="W181" s="15" t="str">
        <f>IF(R181="","",R181*Config!$B$6)</f>
        <v/>
      </c>
      <c r="X181" s="15" t="str">
        <f>IF(S181="","",S181*Config!$B$6)</f>
        <v/>
      </c>
      <c r="Y181" s="15" t="str">
        <f>IF(T181="","",T181*Config!$B$6)</f>
        <v/>
      </c>
      <c r="Z181" s="15" t="str">
        <f>IF(U181="","",Config!$B$4 + SUM($U$2:U181))</f>
        <v/>
      </c>
      <c r="AA181" s="15" t="str">
        <f>IF(V181="","",Config!$B$4 + SUM($V$2:V181))</f>
        <v/>
      </c>
      <c r="AB181" s="15" t="str">
        <f>IF(W181="","",Config!$B$4 + SUM($W$2:W181))</f>
        <v/>
      </c>
      <c r="AC181" s="15" t="str">
        <f>IF(X181="","",Config!$B$4 + SUM($X$2:X181))</f>
        <v/>
      </c>
      <c r="AD181" s="15" t="str">
        <f>IF(Y181="","",Config!$B$4 + SUM($Y$2:Y181))</f>
        <v/>
      </c>
      <c r="AE181" s="15" t="str">
        <f>IF(P181="","",P181*J181/100*Config!$B$11)</f>
        <v/>
      </c>
      <c r="AF181" s="15" t="str">
        <f>IF(Q181="","",Q181*J181/100*Config!$B$11)</f>
        <v/>
      </c>
      <c r="AG181" s="15" t="str">
        <f>IF(R181="","",R181*J181/100*Config!$B$11)</f>
        <v/>
      </c>
      <c r="AH181" s="15" t="str">
        <f>IF(S181="","",S181*J181/100*Config!$B$11)</f>
        <v/>
      </c>
      <c r="AI181" s="15" t="str">
        <f>IF(T181="","",T181*J181/100*Config!$B$11)</f>
        <v/>
      </c>
      <c r="AJ181" s="15" t="str">
        <f>IF(AE181="","",Config!$B$9 + SUM($AE$2:AE181))</f>
        <v/>
      </c>
      <c r="AK181" s="15" t="str">
        <f>IF(AF181="","",Config!$B$9 + SUM($AF$2:AF181))</f>
        <v/>
      </c>
      <c r="AL181" s="15" t="str">
        <f>IF(AG181="","",Config!$B$9 + SUM($AG$2:AG181))</f>
        <v/>
      </c>
      <c r="AM181" s="15" t="str">
        <f>IF(AH181="","",Config!$B$9 + SUM($AH$2:AH181))</f>
        <v/>
      </c>
      <c r="AN181" s="15" t="str">
        <f>IF(AI181="","",Config!$B$9 + SUM($AI$2:AI181))</f>
        <v/>
      </c>
      <c r="AO181" s="16" t="str">
        <f t="shared" si="101"/>
        <v/>
      </c>
      <c r="AP181" s="16" t="str">
        <f t="shared" si="102"/>
        <v/>
      </c>
      <c r="AQ181" s="16" t="str">
        <f t="shared" si="103"/>
        <v/>
      </c>
      <c r="AR181" s="16" t="str">
        <f t="shared" si="104"/>
        <v/>
      </c>
      <c r="AS181" s="16" t="str">
        <f t="shared" si="105"/>
        <v/>
      </c>
      <c r="AT181" s="17" t="str">
        <f t="shared" si="121"/>
        <v/>
      </c>
      <c r="AU181" s="17" t="str">
        <f t="shared" si="122"/>
        <v/>
      </c>
      <c r="AV181" s="17" t="str">
        <f t="shared" si="123"/>
        <v/>
      </c>
      <c r="AW181" s="17" t="str">
        <f t="shared" si="124"/>
        <v/>
      </c>
      <c r="AX181" s="17" t="str">
        <f t="shared" si="125"/>
        <v/>
      </c>
      <c r="AY181" s="17" t="str">
        <f t="shared" si="106"/>
        <v/>
      </c>
      <c r="AZ181" s="17" t="str">
        <f t="shared" si="107"/>
        <v/>
      </c>
      <c r="BA181" s="17" t="str">
        <f t="shared" si="108"/>
        <v/>
      </c>
      <c r="BB181" s="17" t="str">
        <f t="shared" si="109"/>
        <v/>
      </c>
      <c r="BC181" s="17" t="str">
        <f t="shared" si="110"/>
        <v/>
      </c>
      <c r="BD181" s="17" t="str">
        <f>IF(OR(AE181="",B181=""),"",SUMIFS($AE$2:AE181,$B$2:B181,B181))</f>
        <v/>
      </c>
      <c r="BE181" s="17" t="str">
        <f>IF(OR(AF181="",B181=""),"",SUMIFS($AF$2:AF181,$B$2:B181,B181))</f>
        <v/>
      </c>
      <c r="BF181" s="17" t="str">
        <f>IF(OR(AG181="",B181=""),"",SUMIFS($AG$2:AG181,$B$2:B181,B181))</f>
        <v/>
      </c>
      <c r="BG181" s="17" t="str">
        <f>IF(OR(AH181="",B181=""),"",SUMIFS($AH$2:AH181,$B$2:B181,B181))</f>
        <v/>
      </c>
      <c r="BH181" s="17" t="str">
        <f>IF(OR(AI181="",B181=""),"",SUMIFS($AI$2:AI181,$B$2:B181,B181))</f>
        <v/>
      </c>
      <c r="BI181" s="17" t="str">
        <f t="shared" si="126"/>
        <v/>
      </c>
      <c r="BJ181" s="17" t="str">
        <f t="shared" si="127"/>
        <v/>
      </c>
      <c r="BK181" s="17" t="str">
        <f t="shared" si="128"/>
        <v/>
      </c>
      <c r="BL181" s="17" t="str">
        <f t="shared" si="129"/>
        <v/>
      </c>
      <c r="BM181" s="17" t="str">
        <f t="shared" si="130"/>
        <v/>
      </c>
      <c r="BN181" s="17" t="str">
        <f t="shared" si="111"/>
        <v/>
      </c>
      <c r="BO181" s="17" t="str">
        <f t="shared" si="112"/>
        <v/>
      </c>
      <c r="BP181" s="17" t="str">
        <f t="shared" si="113"/>
        <v/>
      </c>
      <c r="BQ181" s="17" t="str">
        <f t="shared" si="114"/>
        <v/>
      </c>
      <c r="BR181" s="17" t="str">
        <f t="shared" si="115"/>
        <v/>
      </c>
    </row>
    <row r="182" spans="1:70" x14ac:dyDescent="0.25">
      <c r="A182">
        <f t="shared" si="99"/>
        <v>181</v>
      </c>
      <c r="B182" s="9"/>
      <c r="C182" s="12"/>
      <c r="D182" s="11" t="str">
        <f t="shared" si="131"/>
        <v/>
      </c>
      <c r="E182" s="11" t="str">
        <f t="shared" si="100"/>
        <v/>
      </c>
      <c r="F182" s="12"/>
      <c r="G182" s="12"/>
      <c r="H182" s="12"/>
      <c r="I182" s="12"/>
      <c r="J182" s="13"/>
      <c r="K182" s="13"/>
      <c r="L182" s="13"/>
      <c r="M182" s="13"/>
      <c r="N182" s="12"/>
      <c r="O182" s="12"/>
      <c r="P182" s="14" t="str">
        <f t="shared" si="116"/>
        <v/>
      </c>
      <c r="Q182" s="14" t="str">
        <f t="shared" si="117"/>
        <v/>
      </c>
      <c r="R182" s="14" t="str">
        <f t="shared" si="118"/>
        <v/>
      </c>
      <c r="S182" s="14" t="str">
        <f t="shared" si="119"/>
        <v/>
      </c>
      <c r="T182" s="14" t="str">
        <f t="shared" si="120"/>
        <v/>
      </c>
      <c r="U182" s="15" t="str">
        <f>IF(P182="","",P182*Config!$B$6)</f>
        <v/>
      </c>
      <c r="V182" s="15" t="str">
        <f>IF(Q182="","",Q182*Config!$B$6)</f>
        <v/>
      </c>
      <c r="W182" s="15" t="str">
        <f>IF(R182="","",R182*Config!$B$6)</f>
        <v/>
      </c>
      <c r="X182" s="15" t="str">
        <f>IF(S182="","",S182*Config!$B$6)</f>
        <v/>
      </c>
      <c r="Y182" s="15" t="str">
        <f>IF(T182="","",T182*Config!$B$6)</f>
        <v/>
      </c>
      <c r="Z182" s="15" t="str">
        <f>IF(U182="","",Config!$B$4 + SUM($U$2:U182))</f>
        <v/>
      </c>
      <c r="AA182" s="15" t="str">
        <f>IF(V182="","",Config!$B$4 + SUM($V$2:V182))</f>
        <v/>
      </c>
      <c r="AB182" s="15" t="str">
        <f>IF(W182="","",Config!$B$4 + SUM($W$2:W182))</f>
        <v/>
      </c>
      <c r="AC182" s="15" t="str">
        <f>IF(X182="","",Config!$B$4 + SUM($X$2:X182))</f>
        <v/>
      </c>
      <c r="AD182" s="15" t="str">
        <f>IF(Y182="","",Config!$B$4 + SUM($Y$2:Y182))</f>
        <v/>
      </c>
      <c r="AE182" s="15" t="str">
        <f>IF(P182="","",P182*J182/100*Config!$B$11)</f>
        <v/>
      </c>
      <c r="AF182" s="15" t="str">
        <f>IF(Q182="","",Q182*J182/100*Config!$B$11)</f>
        <v/>
      </c>
      <c r="AG182" s="15" t="str">
        <f>IF(R182="","",R182*J182/100*Config!$B$11)</f>
        <v/>
      </c>
      <c r="AH182" s="15" t="str">
        <f>IF(S182="","",S182*J182/100*Config!$B$11)</f>
        <v/>
      </c>
      <c r="AI182" s="15" t="str">
        <f>IF(T182="","",T182*J182/100*Config!$B$11)</f>
        <v/>
      </c>
      <c r="AJ182" s="15" t="str">
        <f>IF(AE182="","",Config!$B$9 + SUM($AE$2:AE182))</f>
        <v/>
      </c>
      <c r="AK182" s="15" t="str">
        <f>IF(AF182="","",Config!$B$9 + SUM($AF$2:AF182))</f>
        <v/>
      </c>
      <c r="AL182" s="15" t="str">
        <f>IF(AG182="","",Config!$B$9 + SUM($AG$2:AG182))</f>
        <v/>
      </c>
      <c r="AM182" s="15" t="str">
        <f>IF(AH182="","",Config!$B$9 + SUM($AH$2:AH182))</f>
        <v/>
      </c>
      <c r="AN182" s="15" t="str">
        <f>IF(AI182="","",Config!$B$9 + SUM($AI$2:AI182))</f>
        <v/>
      </c>
      <c r="AO182" s="16" t="str">
        <f t="shared" si="101"/>
        <v/>
      </c>
      <c r="AP182" s="16" t="str">
        <f t="shared" si="102"/>
        <v/>
      </c>
      <c r="AQ182" s="16" t="str">
        <f t="shared" si="103"/>
        <v/>
      </c>
      <c r="AR182" s="16" t="str">
        <f t="shared" si="104"/>
        <v/>
      </c>
      <c r="AS182" s="16" t="str">
        <f t="shared" si="105"/>
        <v/>
      </c>
      <c r="AT182" s="17" t="str">
        <f t="shared" si="121"/>
        <v/>
      </c>
      <c r="AU182" s="17" t="str">
        <f t="shared" si="122"/>
        <v/>
      </c>
      <c r="AV182" s="17" t="str">
        <f t="shared" si="123"/>
        <v/>
      </c>
      <c r="AW182" s="17" t="str">
        <f t="shared" si="124"/>
        <v/>
      </c>
      <c r="AX182" s="17" t="str">
        <f t="shared" si="125"/>
        <v/>
      </c>
      <c r="AY182" s="17" t="str">
        <f t="shared" si="106"/>
        <v/>
      </c>
      <c r="AZ182" s="17" t="str">
        <f t="shared" si="107"/>
        <v/>
      </c>
      <c r="BA182" s="17" t="str">
        <f t="shared" si="108"/>
        <v/>
      </c>
      <c r="BB182" s="17" t="str">
        <f t="shared" si="109"/>
        <v/>
      </c>
      <c r="BC182" s="17" t="str">
        <f t="shared" si="110"/>
        <v/>
      </c>
      <c r="BD182" s="17" t="str">
        <f>IF(OR(AE182="",B182=""),"",SUMIFS($AE$2:AE182,$B$2:B182,B182))</f>
        <v/>
      </c>
      <c r="BE182" s="17" t="str">
        <f>IF(OR(AF182="",B182=""),"",SUMIFS($AF$2:AF182,$B$2:B182,B182))</f>
        <v/>
      </c>
      <c r="BF182" s="17" t="str">
        <f>IF(OR(AG182="",B182=""),"",SUMIFS($AG$2:AG182,$B$2:B182,B182))</f>
        <v/>
      </c>
      <c r="BG182" s="17" t="str">
        <f>IF(OR(AH182="",B182=""),"",SUMIFS($AH$2:AH182,$B$2:B182,B182))</f>
        <v/>
      </c>
      <c r="BH182" s="17" t="str">
        <f>IF(OR(AI182="",B182=""),"",SUMIFS($AI$2:AI182,$B$2:B182,B182))</f>
        <v/>
      </c>
      <c r="BI182" s="17" t="str">
        <f t="shared" si="126"/>
        <v/>
      </c>
      <c r="BJ182" s="17" t="str">
        <f t="shared" si="127"/>
        <v/>
      </c>
      <c r="BK182" s="17" t="str">
        <f t="shared" si="128"/>
        <v/>
      </c>
      <c r="BL182" s="17" t="str">
        <f t="shared" si="129"/>
        <v/>
      </c>
      <c r="BM182" s="17" t="str">
        <f t="shared" si="130"/>
        <v/>
      </c>
      <c r="BN182" s="17" t="str">
        <f t="shared" si="111"/>
        <v/>
      </c>
      <c r="BO182" s="17" t="str">
        <f t="shared" si="112"/>
        <v/>
      </c>
      <c r="BP182" s="17" t="str">
        <f t="shared" si="113"/>
        <v/>
      </c>
      <c r="BQ182" s="17" t="str">
        <f t="shared" si="114"/>
        <v/>
      </c>
      <c r="BR182" s="17" t="str">
        <f t="shared" si="115"/>
        <v/>
      </c>
    </row>
    <row r="183" spans="1:70" x14ac:dyDescent="0.25">
      <c r="A183">
        <f t="shared" si="99"/>
        <v>182</v>
      </c>
      <c r="B183" s="9"/>
      <c r="C183" s="12"/>
      <c r="D183" s="11" t="str">
        <f t="shared" si="131"/>
        <v/>
      </c>
      <c r="E183" s="11" t="str">
        <f t="shared" si="100"/>
        <v/>
      </c>
      <c r="F183" s="12"/>
      <c r="G183" s="12"/>
      <c r="H183" s="12"/>
      <c r="I183" s="12"/>
      <c r="J183" s="13"/>
      <c r="K183" s="13"/>
      <c r="L183" s="13"/>
      <c r="M183" s="13"/>
      <c r="N183" s="12"/>
      <c r="O183" s="12"/>
      <c r="P183" s="14" t="str">
        <f t="shared" si="116"/>
        <v/>
      </c>
      <c r="Q183" s="14" t="str">
        <f t="shared" si="117"/>
        <v/>
      </c>
      <c r="R183" s="14" t="str">
        <f t="shared" si="118"/>
        <v/>
      </c>
      <c r="S183" s="14" t="str">
        <f t="shared" si="119"/>
        <v/>
      </c>
      <c r="T183" s="14" t="str">
        <f t="shared" si="120"/>
        <v/>
      </c>
      <c r="U183" s="15" t="str">
        <f>IF(P183="","",P183*Config!$B$6)</f>
        <v/>
      </c>
      <c r="V183" s="15" t="str">
        <f>IF(Q183="","",Q183*Config!$B$6)</f>
        <v/>
      </c>
      <c r="W183" s="15" t="str">
        <f>IF(R183="","",R183*Config!$B$6)</f>
        <v/>
      </c>
      <c r="X183" s="15" t="str">
        <f>IF(S183="","",S183*Config!$B$6)</f>
        <v/>
      </c>
      <c r="Y183" s="15" t="str">
        <f>IF(T183="","",T183*Config!$B$6)</f>
        <v/>
      </c>
      <c r="Z183" s="15" t="str">
        <f>IF(U183="","",Config!$B$4 + SUM($U$2:U183))</f>
        <v/>
      </c>
      <c r="AA183" s="15" t="str">
        <f>IF(V183="","",Config!$B$4 + SUM($V$2:V183))</f>
        <v/>
      </c>
      <c r="AB183" s="15" t="str">
        <f>IF(W183="","",Config!$B$4 + SUM($W$2:W183))</f>
        <v/>
      </c>
      <c r="AC183" s="15" t="str">
        <f>IF(X183="","",Config!$B$4 + SUM($X$2:X183))</f>
        <v/>
      </c>
      <c r="AD183" s="15" t="str">
        <f>IF(Y183="","",Config!$B$4 + SUM($Y$2:Y183))</f>
        <v/>
      </c>
      <c r="AE183" s="15" t="str">
        <f>IF(P183="","",P183*J183/100*Config!$B$11)</f>
        <v/>
      </c>
      <c r="AF183" s="15" t="str">
        <f>IF(Q183="","",Q183*J183/100*Config!$B$11)</f>
        <v/>
      </c>
      <c r="AG183" s="15" t="str">
        <f>IF(R183="","",R183*J183/100*Config!$B$11)</f>
        <v/>
      </c>
      <c r="AH183" s="15" t="str">
        <f>IF(S183="","",S183*J183/100*Config!$B$11)</f>
        <v/>
      </c>
      <c r="AI183" s="15" t="str">
        <f>IF(T183="","",T183*J183/100*Config!$B$11)</f>
        <v/>
      </c>
      <c r="AJ183" s="15" t="str">
        <f>IF(AE183="","",Config!$B$9 + SUM($AE$2:AE183))</f>
        <v/>
      </c>
      <c r="AK183" s="15" t="str">
        <f>IF(AF183="","",Config!$B$9 + SUM($AF$2:AF183))</f>
        <v/>
      </c>
      <c r="AL183" s="15" t="str">
        <f>IF(AG183="","",Config!$B$9 + SUM($AG$2:AG183))</f>
        <v/>
      </c>
      <c r="AM183" s="15" t="str">
        <f>IF(AH183="","",Config!$B$9 + SUM($AH$2:AH183))</f>
        <v/>
      </c>
      <c r="AN183" s="15" t="str">
        <f>IF(AI183="","",Config!$B$9 + SUM($AI$2:AI183))</f>
        <v/>
      </c>
      <c r="AO183" s="16" t="str">
        <f t="shared" si="101"/>
        <v/>
      </c>
      <c r="AP183" s="16" t="str">
        <f t="shared" si="102"/>
        <v/>
      </c>
      <c r="AQ183" s="16" t="str">
        <f t="shared" si="103"/>
        <v/>
      </c>
      <c r="AR183" s="16" t="str">
        <f t="shared" si="104"/>
        <v/>
      </c>
      <c r="AS183" s="16" t="str">
        <f t="shared" si="105"/>
        <v/>
      </c>
      <c r="AT183" s="17" t="str">
        <f t="shared" si="121"/>
        <v/>
      </c>
      <c r="AU183" s="17" t="str">
        <f t="shared" si="122"/>
        <v/>
      </c>
      <c r="AV183" s="17" t="str">
        <f t="shared" si="123"/>
        <v/>
      </c>
      <c r="AW183" s="17" t="str">
        <f t="shared" si="124"/>
        <v/>
      </c>
      <c r="AX183" s="17" t="str">
        <f t="shared" si="125"/>
        <v/>
      </c>
      <c r="AY183" s="17" t="str">
        <f t="shared" si="106"/>
        <v/>
      </c>
      <c r="AZ183" s="17" t="str">
        <f t="shared" si="107"/>
        <v/>
      </c>
      <c r="BA183" s="17" t="str">
        <f t="shared" si="108"/>
        <v/>
      </c>
      <c r="BB183" s="17" t="str">
        <f t="shared" si="109"/>
        <v/>
      </c>
      <c r="BC183" s="17" t="str">
        <f t="shared" si="110"/>
        <v/>
      </c>
      <c r="BD183" s="17" t="str">
        <f>IF(OR(AE183="",B183=""),"",SUMIFS($AE$2:AE183,$B$2:B183,B183))</f>
        <v/>
      </c>
      <c r="BE183" s="17" t="str">
        <f>IF(OR(AF183="",B183=""),"",SUMIFS($AF$2:AF183,$B$2:B183,B183))</f>
        <v/>
      </c>
      <c r="BF183" s="17" t="str">
        <f>IF(OR(AG183="",B183=""),"",SUMIFS($AG$2:AG183,$B$2:B183,B183))</f>
        <v/>
      </c>
      <c r="BG183" s="17" t="str">
        <f>IF(OR(AH183="",B183=""),"",SUMIFS($AH$2:AH183,$B$2:B183,B183))</f>
        <v/>
      </c>
      <c r="BH183" s="17" t="str">
        <f>IF(OR(AI183="",B183=""),"",SUMIFS($AI$2:AI183,$B$2:B183,B183))</f>
        <v/>
      </c>
      <c r="BI183" s="17" t="str">
        <f t="shared" si="126"/>
        <v/>
      </c>
      <c r="BJ183" s="17" t="str">
        <f t="shared" si="127"/>
        <v/>
      </c>
      <c r="BK183" s="17" t="str">
        <f t="shared" si="128"/>
        <v/>
      </c>
      <c r="BL183" s="17" t="str">
        <f t="shared" si="129"/>
        <v/>
      </c>
      <c r="BM183" s="17" t="str">
        <f t="shared" si="130"/>
        <v/>
      </c>
      <c r="BN183" s="17" t="str">
        <f t="shared" si="111"/>
        <v/>
      </c>
      <c r="BO183" s="17" t="str">
        <f t="shared" si="112"/>
        <v/>
      </c>
      <c r="BP183" s="17" t="str">
        <f t="shared" si="113"/>
        <v/>
      </c>
      <c r="BQ183" s="17" t="str">
        <f t="shared" si="114"/>
        <v/>
      </c>
      <c r="BR183" s="17" t="str">
        <f t="shared" si="115"/>
        <v/>
      </c>
    </row>
    <row r="184" spans="1:70" x14ac:dyDescent="0.25">
      <c r="A184">
        <f t="shared" si="99"/>
        <v>183</v>
      </c>
      <c r="B184" s="9"/>
      <c r="C184" s="12"/>
      <c r="D184" s="11" t="str">
        <f t="shared" si="131"/>
        <v/>
      </c>
      <c r="E184" s="11" t="str">
        <f t="shared" si="100"/>
        <v/>
      </c>
      <c r="F184" s="12"/>
      <c r="G184" s="12"/>
      <c r="H184" s="12"/>
      <c r="I184" s="12"/>
      <c r="J184" s="13"/>
      <c r="K184" s="13"/>
      <c r="L184" s="13"/>
      <c r="M184" s="13"/>
      <c r="N184" s="12"/>
      <c r="O184" s="12"/>
      <c r="P184" s="14" t="str">
        <f t="shared" si="116"/>
        <v/>
      </c>
      <c r="Q184" s="14" t="str">
        <f t="shared" si="117"/>
        <v/>
      </c>
      <c r="R184" s="14" t="str">
        <f t="shared" si="118"/>
        <v/>
      </c>
      <c r="S184" s="14" t="str">
        <f t="shared" si="119"/>
        <v/>
      </c>
      <c r="T184" s="14" t="str">
        <f t="shared" si="120"/>
        <v/>
      </c>
      <c r="U184" s="15" t="str">
        <f>IF(P184="","",P184*Config!$B$6)</f>
        <v/>
      </c>
      <c r="V184" s="15" t="str">
        <f>IF(Q184="","",Q184*Config!$B$6)</f>
        <v/>
      </c>
      <c r="W184" s="15" t="str">
        <f>IF(R184="","",R184*Config!$B$6)</f>
        <v/>
      </c>
      <c r="X184" s="15" t="str">
        <f>IF(S184="","",S184*Config!$B$6)</f>
        <v/>
      </c>
      <c r="Y184" s="15" t="str">
        <f>IF(T184="","",T184*Config!$B$6)</f>
        <v/>
      </c>
      <c r="Z184" s="15" t="str">
        <f>IF(U184="","",Config!$B$4 + SUM($U$2:U184))</f>
        <v/>
      </c>
      <c r="AA184" s="15" t="str">
        <f>IF(V184="","",Config!$B$4 + SUM($V$2:V184))</f>
        <v/>
      </c>
      <c r="AB184" s="15" t="str">
        <f>IF(W184="","",Config!$B$4 + SUM($W$2:W184))</f>
        <v/>
      </c>
      <c r="AC184" s="15" t="str">
        <f>IF(X184="","",Config!$B$4 + SUM($X$2:X184))</f>
        <v/>
      </c>
      <c r="AD184" s="15" t="str">
        <f>IF(Y184="","",Config!$B$4 + SUM($Y$2:Y184))</f>
        <v/>
      </c>
      <c r="AE184" s="15" t="str">
        <f>IF(P184="","",P184*J184/100*Config!$B$11)</f>
        <v/>
      </c>
      <c r="AF184" s="15" t="str">
        <f>IF(Q184="","",Q184*J184/100*Config!$B$11)</f>
        <v/>
      </c>
      <c r="AG184" s="15" t="str">
        <f>IF(R184="","",R184*J184/100*Config!$B$11)</f>
        <v/>
      </c>
      <c r="AH184" s="15" t="str">
        <f>IF(S184="","",S184*J184/100*Config!$B$11)</f>
        <v/>
      </c>
      <c r="AI184" s="15" t="str">
        <f>IF(T184="","",T184*J184/100*Config!$B$11)</f>
        <v/>
      </c>
      <c r="AJ184" s="15" t="str">
        <f>IF(AE184="","",Config!$B$9 + SUM($AE$2:AE184))</f>
        <v/>
      </c>
      <c r="AK184" s="15" t="str">
        <f>IF(AF184="","",Config!$B$9 + SUM($AF$2:AF184))</f>
        <v/>
      </c>
      <c r="AL184" s="15" t="str">
        <f>IF(AG184="","",Config!$B$9 + SUM($AG$2:AG184))</f>
        <v/>
      </c>
      <c r="AM184" s="15" t="str">
        <f>IF(AH184="","",Config!$B$9 + SUM($AH$2:AH184))</f>
        <v/>
      </c>
      <c r="AN184" s="15" t="str">
        <f>IF(AI184="","",Config!$B$9 + SUM($AI$2:AI184))</f>
        <v/>
      </c>
      <c r="AO184" s="16" t="str">
        <f t="shared" si="101"/>
        <v/>
      </c>
      <c r="AP184" s="16" t="str">
        <f t="shared" si="102"/>
        <v/>
      </c>
      <c r="AQ184" s="16" t="str">
        <f t="shared" si="103"/>
        <v/>
      </c>
      <c r="AR184" s="16" t="str">
        <f t="shared" si="104"/>
        <v/>
      </c>
      <c r="AS184" s="16" t="str">
        <f t="shared" si="105"/>
        <v/>
      </c>
      <c r="AT184" s="17" t="str">
        <f t="shared" si="121"/>
        <v/>
      </c>
      <c r="AU184" s="17" t="str">
        <f t="shared" si="122"/>
        <v/>
      </c>
      <c r="AV184" s="17" t="str">
        <f t="shared" si="123"/>
        <v/>
      </c>
      <c r="AW184" s="17" t="str">
        <f t="shared" si="124"/>
        <v/>
      </c>
      <c r="AX184" s="17" t="str">
        <f t="shared" si="125"/>
        <v/>
      </c>
      <c r="AY184" s="17" t="str">
        <f t="shared" si="106"/>
        <v/>
      </c>
      <c r="AZ184" s="17" t="str">
        <f t="shared" si="107"/>
        <v/>
      </c>
      <c r="BA184" s="17" t="str">
        <f t="shared" si="108"/>
        <v/>
      </c>
      <c r="BB184" s="17" t="str">
        <f t="shared" si="109"/>
        <v/>
      </c>
      <c r="BC184" s="17" t="str">
        <f t="shared" si="110"/>
        <v/>
      </c>
      <c r="BD184" s="17" t="str">
        <f>IF(OR(AE184="",B184=""),"",SUMIFS($AE$2:AE184,$B$2:B184,B184))</f>
        <v/>
      </c>
      <c r="BE184" s="17" t="str">
        <f>IF(OR(AF184="",B184=""),"",SUMIFS($AF$2:AF184,$B$2:B184,B184))</f>
        <v/>
      </c>
      <c r="BF184" s="17" t="str">
        <f>IF(OR(AG184="",B184=""),"",SUMIFS($AG$2:AG184,$B$2:B184,B184))</f>
        <v/>
      </c>
      <c r="BG184" s="17" t="str">
        <f>IF(OR(AH184="",B184=""),"",SUMIFS($AH$2:AH184,$B$2:B184,B184))</f>
        <v/>
      </c>
      <c r="BH184" s="17" t="str">
        <f>IF(OR(AI184="",B184=""),"",SUMIFS($AI$2:AI184,$B$2:B184,B184))</f>
        <v/>
      </c>
      <c r="BI184" s="17" t="str">
        <f t="shared" si="126"/>
        <v/>
      </c>
      <c r="BJ184" s="17" t="str">
        <f t="shared" si="127"/>
        <v/>
      </c>
      <c r="BK184" s="17" t="str">
        <f t="shared" si="128"/>
        <v/>
      </c>
      <c r="BL184" s="17" t="str">
        <f t="shared" si="129"/>
        <v/>
      </c>
      <c r="BM184" s="17" t="str">
        <f t="shared" si="130"/>
        <v/>
      </c>
      <c r="BN184" s="17" t="str">
        <f t="shared" si="111"/>
        <v/>
      </c>
      <c r="BO184" s="17" t="str">
        <f t="shared" si="112"/>
        <v/>
      </c>
      <c r="BP184" s="17" t="str">
        <f t="shared" si="113"/>
        <v/>
      </c>
      <c r="BQ184" s="17" t="str">
        <f t="shared" si="114"/>
        <v/>
      </c>
      <c r="BR184" s="17" t="str">
        <f t="shared" si="115"/>
        <v/>
      </c>
    </row>
    <row r="185" spans="1:70" x14ac:dyDescent="0.25">
      <c r="A185">
        <f t="shared" si="99"/>
        <v>184</v>
      </c>
      <c r="B185" s="9"/>
      <c r="C185" s="12"/>
      <c r="D185" s="11" t="str">
        <f t="shared" si="131"/>
        <v/>
      </c>
      <c r="E185" s="11" t="str">
        <f t="shared" si="100"/>
        <v/>
      </c>
      <c r="F185" s="12"/>
      <c r="G185" s="12"/>
      <c r="H185" s="12"/>
      <c r="I185" s="12"/>
      <c r="J185" s="13"/>
      <c r="K185" s="13"/>
      <c r="L185" s="13"/>
      <c r="M185" s="13"/>
      <c r="N185" s="12"/>
      <c r="O185" s="12"/>
      <c r="P185" s="14" t="str">
        <f t="shared" si="116"/>
        <v/>
      </c>
      <c r="Q185" s="14" t="str">
        <f t="shared" si="117"/>
        <v/>
      </c>
      <c r="R185" s="14" t="str">
        <f t="shared" si="118"/>
        <v/>
      </c>
      <c r="S185" s="14" t="str">
        <f t="shared" si="119"/>
        <v/>
      </c>
      <c r="T185" s="14" t="str">
        <f t="shared" si="120"/>
        <v/>
      </c>
      <c r="U185" s="15" t="str">
        <f>IF(P185="","",P185*Config!$B$6)</f>
        <v/>
      </c>
      <c r="V185" s="15" t="str">
        <f>IF(Q185="","",Q185*Config!$B$6)</f>
        <v/>
      </c>
      <c r="W185" s="15" t="str">
        <f>IF(R185="","",R185*Config!$B$6)</f>
        <v/>
      </c>
      <c r="X185" s="15" t="str">
        <f>IF(S185="","",S185*Config!$B$6)</f>
        <v/>
      </c>
      <c r="Y185" s="15" t="str">
        <f>IF(T185="","",T185*Config!$B$6)</f>
        <v/>
      </c>
      <c r="Z185" s="15" t="str">
        <f>IF(U185="","",Config!$B$4 + SUM($U$2:U185))</f>
        <v/>
      </c>
      <c r="AA185" s="15" t="str">
        <f>IF(V185="","",Config!$B$4 + SUM($V$2:V185))</f>
        <v/>
      </c>
      <c r="AB185" s="15" t="str">
        <f>IF(W185="","",Config!$B$4 + SUM($W$2:W185))</f>
        <v/>
      </c>
      <c r="AC185" s="15" t="str">
        <f>IF(X185="","",Config!$B$4 + SUM($X$2:X185))</f>
        <v/>
      </c>
      <c r="AD185" s="15" t="str">
        <f>IF(Y185="","",Config!$B$4 + SUM($Y$2:Y185))</f>
        <v/>
      </c>
      <c r="AE185" s="15" t="str">
        <f>IF(P185="","",P185*J185/100*Config!$B$11)</f>
        <v/>
      </c>
      <c r="AF185" s="15" t="str">
        <f>IF(Q185="","",Q185*J185/100*Config!$B$11)</f>
        <v/>
      </c>
      <c r="AG185" s="15" t="str">
        <f>IF(R185="","",R185*J185/100*Config!$B$11)</f>
        <v/>
      </c>
      <c r="AH185" s="15" t="str">
        <f>IF(S185="","",S185*J185/100*Config!$B$11)</f>
        <v/>
      </c>
      <c r="AI185" s="15" t="str">
        <f>IF(T185="","",T185*J185/100*Config!$B$11)</f>
        <v/>
      </c>
      <c r="AJ185" s="15" t="str">
        <f>IF(AE185="","",Config!$B$9 + SUM($AE$2:AE185))</f>
        <v/>
      </c>
      <c r="AK185" s="15" t="str">
        <f>IF(AF185="","",Config!$B$9 + SUM($AF$2:AF185))</f>
        <v/>
      </c>
      <c r="AL185" s="15" t="str">
        <f>IF(AG185="","",Config!$B$9 + SUM($AG$2:AG185))</f>
        <v/>
      </c>
      <c r="AM185" s="15" t="str">
        <f>IF(AH185="","",Config!$B$9 + SUM($AH$2:AH185))</f>
        <v/>
      </c>
      <c r="AN185" s="15" t="str">
        <f>IF(AI185="","",Config!$B$9 + SUM($AI$2:AI185))</f>
        <v/>
      </c>
      <c r="AO185" s="16" t="str">
        <f t="shared" si="101"/>
        <v/>
      </c>
      <c r="AP185" s="16" t="str">
        <f t="shared" si="102"/>
        <v/>
      </c>
      <c r="AQ185" s="16" t="str">
        <f t="shared" si="103"/>
        <v/>
      </c>
      <c r="AR185" s="16" t="str">
        <f t="shared" si="104"/>
        <v/>
      </c>
      <c r="AS185" s="16" t="str">
        <f t="shared" si="105"/>
        <v/>
      </c>
      <c r="AT185" s="17" t="str">
        <f t="shared" si="121"/>
        <v/>
      </c>
      <c r="AU185" s="17" t="str">
        <f t="shared" si="122"/>
        <v/>
      </c>
      <c r="AV185" s="17" t="str">
        <f t="shared" si="123"/>
        <v/>
      </c>
      <c r="AW185" s="17" t="str">
        <f t="shared" si="124"/>
        <v/>
      </c>
      <c r="AX185" s="17" t="str">
        <f t="shared" si="125"/>
        <v/>
      </c>
      <c r="AY185" s="17" t="str">
        <f t="shared" si="106"/>
        <v/>
      </c>
      <c r="AZ185" s="17" t="str">
        <f t="shared" si="107"/>
        <v/>
      </c>
      <c r="BA185" s="17" t="str">
        <f t="shared" si="108"/>
        <v/>
      </c>
      <c r="BB185" s="17" t="str">
        <f t="shared" si="109"/>
        <v/>
      </c>
      <c r="BC185" s="17" t="str">
        <f t="shared" si="110"/>
        <v/>
      </c>
      <c r="BD185" s="17" t="str">
        <f>IF(OR(AE185="",B185=""),"",SUMIFS($AE$2:AE185,$B$2:B185,B185))</f>
        <v/>
      </c>
      <c r="BE185" s="17" t="str">
        <f>IF(OR(AF185="",B185=""),"",SUMIFS($AF$2:AF185,$B$2:B185,B185))</f>
        <v/>
      </c>
      <c r="BF185" s="17" t="str">
        <f>IF(OR(AG185="",B185=""),"",SUMIFS($AG$2:AG185,$B$2:B185,B185))</f>
        <v/>
      </c>
      <c r="BG185" s="17" t="str">
        <f>IF(OR(AH185="",B185=""),"",SUMIFS($AH$2:AH185,$B$2:B185,B185))</f>
        <v/>
      </c>
      <c r="BH185" s="17" t="str">
        <f>IF(OR(AI185="",B185=""),"",SUMIFS($AI$2:AI185,$B$2:B185,B185))</f>
        <v/>
      </c>
      <c r="BI185" s="17" t="str">
        <f t="shared" si="126"/>
        <v/>
      </c>
      <c r="BJ185" s="17" t="str">
        <f t="shared" si="127"/>
        <v/>
      </c>
      <c r="BK185" s="17" t="str">
        <f t="shared" si="128"/>
        <v/>
      </c>
      <c r="BL185" s="17" t="str">
        <f t="shared" si="129"/>
        <v/>
      </c>
      <c r="BM185" s="17" t="str">
        <f t="shared" si="130"/>
        <v/>
      </c>
      <c r="BN185" s="17" t="str">
        <f t="shared" si="111"/>
        <v/>
      </c>
      <c r="BO185" s="17" t="str">
        <f t="shared" si="112"/>
        <v/>
      </c>
      <c r="BP185" s="17" t="str">
        <f t="shared" si="113"/>
        <v/>
      </c>
      <c r="BQ185" s="17" t="str">
        <f t="shared" si="114"/>
        <v/>
      </c>
      <c r="BR185" s="17" t="str">
        <f t="shared" si="115"/>
        <v/>
      </c>
    </row>
    <row r="186" spans="1:70" x14ac:dyDescent="0.25">
      <c r="A186">
        <f t="shared" si="99"/>
        <v>185</v>
      </c>
      <c r="B186" s="9"/>
      <c r="C186" s="12"/>
      <c r="D186" s="11" t="str">
        <f t="shared" si="131"/>
        <v/>
      </c>
      <c r="E186" s="11" t="str">
        <f t="shared" si="100"/>
        <v/>
      </c>
      <c r="F186" s="12"/>
      <c r="G186" s="12"/>
      <c r="H186" s="12"/>
      <c r="I186" s="12"/>
      <c r="J186" s="13"/>
      <c r="K186" s="13"/>
      <c r="L186" s="13"/>
      <c r="M186" s="13"/>
      <c r="N186" s="12"/>
      <c r="O186" s="12"/>
      <c r="P186" s="14" t="str">
        <f t="shared" si="116"/>
        <v/>
      </c>
      <c r="Q186" s="14" t="str">
        <f t="shared" si="117"/>
        <v/>
      </c>
      <c r="R186" s="14" t="str">
        <f t="shared" si="118"/>
        <v/>
      </c>
      <c r="S186" s="14" t="str">
        <f t="shared" si="119"/>
        <v/>
      </c>
      <c r="T186" s="14" t="str">
        <f t="shared" si="120"/>
        <v/>
      </c>
      <c r="U186" s="15" t="str">
        <f>IF(P186="","",P186*Config!$B$6)</f>
        <v/>
      </c>
      <c r="V186" s="15" t="str">
        <f>IF(Q186="","",Q186*Config!$B$6)</f>
        <v/>
      </c>
      <c r="W186" s="15" t="str">
        <f>IF(R186="","",R186*Config!$B$6)</f>
        <v/>
      </c>
      <c r="X186" s="15" t="str">
        <f>IF(S186="","",S186*Config!$B$6)</f>
        <v/>
      </c>
      <c r="Y186" s="15" t="str">
        <f>IF(T186="","",T186*Config!$B$6)</f>
        <v/>
      </c>
      <c r="Z186" s="15" t="str">
        <f>IF(U186="","",Config!$B$4 + SUM($U$2:U186))</f>
        <v/>
      </c>
      <c r="AA186" s="15" t="str">
        <f>IF(V186="","",Config!$B$4 + SUM($V$2:V186))</f>
        <v/>
      </c>
      <c r="AB186" s="15" t="str">
        <f>IF(W186="","",Config!$B$4 + SUM($W$2:W186))</f>
        <v/>
      </c>
      <c r="AC186" s="15" t="str">
        <f>IF(X186="","",Config!$B$4 + SUM($X$2:X186))</f>
        <v/>
      </c>
      <c r="AD186" s="15" t="str">
        <f>IF(Y186="","",Config!$B$4 + SUM($Y$2:Y186))</f>
        <v/>
      </c>
      <c r="AE186" s="15" t="str">
        <f>IF(P186="","",P186*J186/100*Config!$B$11)</f>
        <v/>
      </c>
      <c r="AF186" s="15" t="str">
        <f>IF(Q186="","",Q186*J186/100*Config!$B$11)</f>
        <v/>
      </c>
      <c r="AG186" s="15" t="str">
        <f>IF(R186="","",R186*J186/100*Config!$B$11)</f>
        <v/>
      </c>
      <c r="AH186" s="15" t="str">
        <f>IF(S186="","",S186*J186/100*Config!$B$11)</f>
        <v/>
      </c>
      <c r="AI186" s="15" t="str">
        <f>IF(T186="","",T186*J186/100*Config!$B$11)</f>
        <v/>
      </c>
      <c r="AJ186" s="15" t="str">
        <f>IF(AE186="","",Config!$B$9 + SUM($AE$2:AE186))</f>
        <v/>
      </c>
      <c r="AK186" s="15" t="str">
        <f>IF(AF186="","",Config!$B$9 + SUM($AF$2:AF186))</f>
        <v/>
      </c>
      <c r="AL186" s="15" t="str">
        <f>IF(AG186="","",Config!$B$9 + SUM($AG$2:AG186))</f>
        <v/>
      </c>
      <c r="AM186" s="15" t="str">
        <f>IF(AH186="","",Config!$B$9 + SUM($AH$2:AH186))</f>
        <v/>
      </c>
      <c r="AN186" s="15" t="str">
        <f>IF(AI186="","",Config!$B$9 + SUM($AI$2:AI186))</f>
        <v/>
      </c>
      <c r="AO186" s="16" t="str">
        <f t="shared" si="101"/>
        <v/>
      </c>
      <c r="AP186" s="16" t="str">
        <f t="shared" si="102"/>
        <v/>
      </c>
      <c r="AQ186" s="16" t="str">
        <f t="shared" si="103"/>
        <v/>
      </c>
      <c r="AR186" s="16" t="str">
        <f t="shared" si="104"/>
        <v/>
      </c>
      <c r="AS186" s="16" t="str">
        <f t="shared" si="105"/>
        <v/>
      </c>
      <c r="AT186" s="17" t="str">
        <f t="shared" si="121"/>
        <v/>
      </c>
      <c r="AU186" s="17" t="str">
        <f t="shared" si="122"/>
        <v/>
      </c>
      <c r="AV186" s="17" t="str">
        <f t="shared" si="123"/>
        <v/>
      </c>
      <c r="AW186" s="17" t="str">
        <f t="shared" si="124"/>
        <v/>
      </c>
      <c r="AX186" s="17" t="str">
        <f t="shared" si="125"/>
        <v/>
      </c>
      <c r="AY186" s="17" t="str">
        <f t="shared" si="106"/>
        <v/>
      </c>
      <c r="AZ186" s="17" t="str">
        <f t="shared" si="107"/>
        <v/>
      </c>
      <c r="BA186" s="17" t="str">
        <f t="shared" si="108"/>
        <v/>
      </c>
      <c r="BB186" s="17" t="str">
        <f t="shared" si="109"/>
        <v/>
      </c>
      <c r="BC186" s="17" t="str">
        <f t="shared" si="110"/>
        <v/>
      </c>
      <c r="BD186" s="17" t="str">
        <f>IF(OR(AE186="",B186=""),"",SUMIFS($AE$2:AE186,$B$2:B186,B186))</f>
        <v/>
      </c>
      <c r="BE186" s="17" t="str">
        <f>IF(OR(AF186="",B186=""),"",SUMIFS($AF$2:AF186,$B$2:B186,B186))</f>
        <v/>
      </c>
      <c r="BF186" s="17" t="str">
        <f>IF(OR(AG186="",B186=""),"",SUMIFS($AG$2:AG186,$B$2:B186,B186))</f>
        <v/>
      </c>
      <c r="BG186" s="17" t="str">
        <f>IF(OR(AH186="",B186=""),"",SUMIFS($AH$2:AH186,$B$2:B186,B186))</f>
        <v/>
      </c>
      <c r="BH186" s="17" t="str">
        <f>IF(OR(AI186="",B186=""),"",SUMIFS($AI$2:AI186,$B$2:B186,B186))</f>
        <v/>
      </c>
      <c r="BI186" s="17" t="str">
        <f t="shared" si="126"/>
        <v/>
      </c>
      <c r="BJ186" s="17" t="str">
        <f t="shared" si="127"/>
        <v/>
      </c>
      <c r="BK186" s="17" t="str">
        <f t="shared" si="128"/>
        <v/>
      </c>
      <c r="BL186" s="17" t="str">
        <f t="shared" si="129"/>
        <v/>
      </c>
      <c r="BM186" s="17" t="str">
        <f t="shared" si="130"/>
        <v/>
      </c>
      <c r="BN186" s="17" t="str">
        <f t="shared" si="111"/>
        <v/>
      </c>
      <c r="BO186" s="17" t="str">
        <f t="shared" si="112"/>
        <v/>
      </c>
      <c r="BP186" s="17" t="str">
        <f t="shared" si="113"/>
        <v/>
      </c>
      <c r="BQ186" s="17" t="str">
        <f t="shared" si="114"/>
        <v/>
      </c>
      <c r="BR186" s="17" t="str">
        <f t="shared" si="115"/>
        <v/>
      </c>
    </row>
    <row r="187" spans="1:70" x14ac:dyDescent="0.25">
      <c r="A187">
        <f t="shared" si="99"/>
        <v>186</v>
      </c>
      <c r="B187" s="9"/>
      <c r="C187" s="12"/>
      <c r="D187" s="11" t="str">
        <f t="shared" si="131"/>
        <v/>
      </c>
      <c r="E187" s="11" t="str">
        <f t="shared" si="100"/>
        <v/>
      </c>
      <c r="F187" s="12"/>
      <c r="G187" s="12"/>
      <c r="H187" s="12"/>
      <c r="I187" s="12"/>
      <c r="J187" s="13"/>
      <c r="K187" s="13"/>
      <c r="L187" s="13"/>
      <c r="M187" s="13"/>
      <c r="N187" s="12"/>
      <c r="O187" s="12"/>
      <c r="P187" s="14" t="str">
        <f t="shared" si="116"/>
        <v/>
      </c>
      <c r="Q187" s="14" t="str">
        <f t="shared" si="117"/>
        <v/>
      </c>
      <c r="R187" s="14" t="str">
        <f t="shared" si="118"/>
        <v/>
      </c>
      <c r="S187" s="14" t="str">
        <f t="shared" si="119"/>
        <v/>
      </c>
      <c r="T187" s="14" t="str">
        <f t="shared" si="120"/>
        <v/>
      </c>
      <c r="U187" s="15" t="str">
        <f>IF(P187="","",P187*Config!$B$6)</f>
        <v/>
      </c>
      <c r="V187" s="15" t="str">
        <f>IF(Q187="","",Q187*Config!$B$6)</f>
        <v/>
      </c>
      <c r="W187" s="15" t="str">
        <f>IF(R187="","",R187*Config!$B$6)</f>
        <v/>
      </c>
      <c r="X187" s="15" t="str">
        <f>IF(S187="","",S187*Config!$B$6)</f>
        <v/>
      </c>
      <c r="Y187" s="15" t="str">
        <f>IF(T187="","",T187*Config!$B$6)</f>
        <v/>
      </c>
      <c r="Z187" s="15" t="str">
        <f>IF(U187="","",Config!$B$4 + SUM($U$2:U187))</f>
        <v/>
      </c>
      <c r="AA187" s="15" t="str">
        <f>IF(V187="","",Config!$B$4 + SUM($V$2:V187))</f>
        <v/>
      </c>
      <c r="AB187" s="15" t="str">
        <f>IF(W187="","",Config!$B$4 + SUM($W$2:W187))</f>
        <v/>
      </c>
      <c r="AC187" s="15" t="str">
        <f>IF(X187="","",Config!$B$4 + SUM($X$2:X187))</f>
        <v/>
      </c>
      <c r="AD187" s="15" t="str">
        <f>IF(Y187="","",Config!$B$4 + SUM($Y$2:Y187))</f>
        <v/>
      </c>
      <c r="AE187" s="15" t="str">
        <f>IF(P187="","",P187*J187/100*Config!$B$11)</f>
        <v/>
      </c>
      <c r="AF187" s="15" t="str">
        <f>IF(Q187="","",Q187*J187/100*Config!$B$11)</f>
        <v/>
      </c>
      <c r="AG187" s="15" t="str">
        <f>IF(R187="","",R187*J187/100*Config!$B$11)</f>
        <v/>
      </c>
      <c r="AH187" s="15" t="str">
        <f>IF(S187="","",S187*J187/100*Config!$B$11)</f>
        <v/>
      </c>
      <c r="AI187" s="15" t="str">
        <f>IF(T187="","",T187*J187/100*Config!$B$11)</f>
        <v/>
      </c>
      <c r="AJ187" s="15" t="str">
        <f>IF(AE187="","",Config!$B$9 + SUM($AE$2:AE187))</f>
        <v/>
      </c>
      <c r="AK187" s="15" t="str">
        <f>IF(AF187="","",Config!$B$9 + SUM($AF$2:AF187))</f>
        <v/>
      </c>
      <c r="AL187" s="15" t="str">
        <f>IF(AG187="","",Config!$B$9 + SUM($AG$2:AG187))</f>
        <v/>
      </c>
      <c r="AM187" s="15" t="str">
        <f>IF(AH187="","",Config!$B$9 + SUM($AH$2:AH187))</f>
        <v/>
      </c>
      <c r="AN187" s="15" t="str">
        <f>IF(AI187="","",Config!$B$9 + SUM($AI$2:AI187))</f>
        <v/>
      </c>
      <c r="AO187" s="16" t="str">
        <f t="shared" si="101"/>
        <v/>
      </c>
      <c r="AP187" s="16" t="str">
        <f t="shared" si="102"/>
        <v/>
      </c>
      <c r="AQ187" s="16" t="str">
        <f t="shared" si="103"/>
        <v/>
      </c>
      <c r="AR187" s="16" t="str">
        <f t="shared" si="104"/>
        <v/>
      </c>
      <c r="AS187" s="16" t="str">
        <f t="shared" si="105"/>
        <v/>
      </c>
      <c r="AT187" s="17" t="str">
        <f t="shared" si="121"/>
        <v/>
      </c>
      <c r="AU187" s="17" t="str">
        <f t="shared" si="122"/>
        <v/>
      </c>
      <c r="AV187" s="17" t="str">
        <f t="shared" si="123"/>
        <v/>
      </c>
      <c r="AW187" s="17" t="str">
        <f t="shared" si="124"/>
        <v/>
      </c>
      <c r="AX187" s="17" t="str">
        <f t="shared" si="125"/>
        <v/>
      </c>
      <c r="AY187" s="17" t="str">
        <f t="shared" si="106"/>
        <v/>
      </c>
      <c r="AZ187" s="17" t="str">
        <f t="shared" si="107"/>
        <v/>
      </c>
      <c r="BA187" s="17" t="str">
        <f t="shared" si="108"/>
        <v/>
      </c>
      <c r="BB187" s="17" t="str">
        <f t="shared" si="109"/>
        <v/>
      </c>
      <c r="BC187" s="17" t="str">
        <f t="shared" si="110"/>
        <v/>
      </c>
      <c r="BD187" s="17" t="str">
        <f>IF(OR(AE187="",B187=""),"",SUMIFS($AE$2:AE187,$B$2:B187,B187))</f>
        <v/>
      </c>
      <c r="BE187" s="17" t="str">
        <f>IF(OR(AF187="",B187=""),"",SUMIFS($AF$2:AF187,$B$2:B187,B187))</f>
        <v/>
      </c>
      <c r="BF187" s="17" t="str">
        <f>IF(OR(AG187="",B187=""),"",SUMIFS($AG$2:AG187,$B$2:B187,B187))</f>
        <v/>
      </c>
      <c r="BG187" s="17" t="str">
        <f>IF(OR(AH187="",B187=""),"",SUMIFS($AH$2:AH187,$B$2:B187,B187))</f>
        <v/>
      </c>
      <c r="BH187" s="17" t="str">
        <f>IF(OR(AI187="",B187=""),"",SUMIFS($AI$2:AI187,$B$2:B187,B187))</f>
        <v/>
      </c>
      <c r="BI187" s="17" t="str">
        <f t="shared" si="126"/>
        <v/>
      </c>
      <c r="BJ187" s="17" t="str">
        <f t="shared" si="127"/>
        <v/>
      </c>
      <c r="BK187" s="17" t="str">
        <f t="shared" si="128"/>
        <v/>
      </c>
      <c r="BL187" s="17" t="str">
        <f t="shared" si="129"/>
        <v/>
      </c>
      <c r="BM187" s="17" t="str">
        <f t="shared" si="130"/>
        <v/>
      </c>
      <c r="BN187" s="17" t="str">
        <f t="shared" si="111"/>
        <v/>
      </c>
      <c r="BO187" s="17" t="str">
        <f t="shared" si="112"/>
        <v/>
      </c>
      <c r="BP187" s="17" t="str">
        <f t="shared" si="113"/>
        <v/>
      </c>
      <c r="BQ187" s="17" t="str">
        <f t="shared" si="114"/>
        <v/>
      </c>
      <c r="BR187" s="17" t="str">
        <f t="shared" si="115"/>
        <v/>
      </c>
    </row>
    <row r="188" spans="1:70" x14ac:dyDescent="0.25">
      <c r="A188">
        <f t="shared" si="99"/>
        <v>187</v>
      </c>
      <c r="B188" s="9"/>
      <c r="C188" s="12"/>
      <c r="D188" s="11" t="str">
        <f t="shared" si="131"/>
        <v/>
      </c>
      <c r="E188" s="11" t="str">
        <f t="shared" si="100"/>
        <v/>
      </c>
      <c r="F188" s="12"/>
      <c r="G188" s="12"/>
      <c r="H188" s="12"/>
      <c r="I188" s="12"/>
      <c r="J188" s="13"/>
      <c r="K188" s="13"/>
      <c r="L188" s="13"/>
      <c r="M188" s="13"/>
      <c r="N188" s="12"/>
      <c r="O188" s="12"/>
      <c r="P188" s="14" t="str">
        <f t="shared" si="116"/>
        <v/>
      </c>
      <c r="Q188" s="14" t="str">
        <f t="shared" si="117"/>
        <v/>
      </c>
      <c r="R188" s="14" t="str">
        <f t="shared" si="118"/>
        <v/>
      </c>
      <c r="S188" s="14" t="str">
        <f t="shared" si="119"/>
        <v/>
      </c>
      <c r="T188" s="14" t="str">
        <f t="shared" si="120"/>
        <v/>
      </c>
      <c r="U188" s="15" t="str">
        <f>IF(P188="","",P188*Config!$B$6)</f>
        <v/>
      </c>
      <c r="V188" s="15" t="str">
        <f>IF(Q188="","",Q188*Config!$B$6)</f>
        <v/>
      </c>
      <c r="W188" s="15" t="str">
        <f>IF(R188="","",R188*Config!$B$6)</f>
        <v/>
      </c>
      <c r="X188" s="15" t="str">
        <f>IF(S188="","",S188*Config!$B$6)</f>
        <v/>
      </c>
      <c r="Y188" s="15" t="str">
        <f>IF(T188="","",T188*Config!$B$6)</f>
        <v/>
      </c>
      <c r="Z188" s="15" t="str">
        <f>IF(U188="","",Config!$B$4 + SUM($U$2:U188))</f>
        <v/>
      </c>
      <c r="AA188" s="15" t="str">
        <f>IF(V188="","",Config!$B$4 + SUM($V$2:V188))</f>
        <v/>
      </c>
      <c r="AB188" s="15" t="str">
        <f>IF(W188="","",Config!$B$4 + SUM($W$2:W188))</f>
        <v/>
      </c>
      <c r="AC188" s="15" t="str">
        <f>IF(X188="","",Config!$B$4 + SUM($X$2:X188))</f>
        <v/>
      </c>
      <c r="AD188" s="15" t="str">
        <f>IF(Y188="","",Config!$B$4 + SUM($Y$2:Y188))</f>
        <v/>
      </c>
      <c r="AE188" s="15" t="str">
        <f>IF(P188="","",P188*J188/100*Config!$B$11)</f>
        <v/>
      </c>
      <c r="AF188" s="15" t="str">
        <f>IF(Q188="","",Q188*J188/100*Config!$B$11)</f>
        <v/>
      </c>
      <c r="AG188" s="15" t="str">
        <f>IF(R188="","",R188*J188/100*Config!$B$11)</f>
        <v/>
      </c>
      <c r="AH188" s="15" t="str">
        <f>IF(S188="","",S188*J188/100*Config!$B$11)</f>
        <v/>
      </c>
      <c r="AI188" s="15" t="str">
        <f>IF(T188="","",T188*J188/100*Config!$B$11)</f>
        <v/>
      </c>
      <c r="AJ188" s="15" t="str">
        <f>IF(AE188="","",Config!$B$9 + SUM($AE$2:AE188))</f>
        <v/>
      </c>
      <c r="AK188" s="15" t="str">
        <f>IF(AF188="","",Config!$B$9 + SUM($AF$2:AF188))</f>
        <v/>
      </c>
      <c r="AL188" s="15" t="str">
        <f>IF(AG188="","",Config!$B$9 + SUM($AG$2:AG188))</f>
        <v/>
      </c>
      <c r="AM188" s="15" t="str">
        <f>IF(AH188="","",Config!$B$9 + SUM($AH$2:AH188))</f>
        <v/>
      </c>
      <c r="AN188" s="15" t="str">
        <f>IF(AI188="","",Config!$B$9 + SUM($AI$2:AI188))</f>
        <v/>
      </c>
      <c r="AO188" s="16" t="str">
        <f t="shared" si="101"/>
        <v/>
      </c>
      <c r="AP188" s="16" t="str">
        <f t="shared" si="102"/>
        <v/>
      </c>
      <c r="AQ188" s="16" t="str">
        <f t="shared" si="103"/>
        <v/>
      </c>
      <c r="AR188" s="16" t="str">
        <f t="shared" si="104"/>
        <v/>
      </c>
      <c r="AS188" s="16" t="str">
        <f t="shared" si="105"/>
        <v/>
      </c>
      <c r="AT188" s="17" t="str">
        <f t="shared" si="121"/>
        <v/>
      </c>
      <c r="AU188" s="17" t="str">
        <f t="shared" si="122"/>
        <v/>
      </c>
      <c r="AV188" s="17" t="str">
        <f t="shared" si="123"/>
        <v/>
      </c>
      <c r="AW188" s="17" t="str">
        <f t="shared" si="124"/>
        <v/>
      </c>
      <c r="AX188" s="17" t="str">
        <f t="shared" si="125"/>
        <v/>
      </c>
      <c r="AY188" s="17" t="str">
        <f t="shared" si="106"/>
        <v/>
      </c>
      <c r="AZ188" s="17" t="str">
        <f t="shared" si="107"/>
        <v/>
      </c>
      <c r="BA188" s="17" t="str">
        <f t="shared" si="108"/>
        <v/>
      </c>
      <c r="BB188" s="17" t="str">
        <f t="shared" si="109"/>
        <v/>
      </c>
      <c r="BC188" s="17" t="str">
        <f t="shared" si="110"/>
        <v/>
      </c>
      <c r="BD188" s="17" t="str">
        <f>IF(OR(AE188="",B188=""),"",SUMIFS($AE$2:AE188,$B$2:B188,B188))</f>
        <v/>
      </c>
      <c r="BE188" s="17" t="str">
        <f>IF(OR(AF188="",B188=""),"",SUMIFS($AF$2:AF188,$B$2:B188,B188))</f>
        <v/>
      </c>
      <c r="BF188" s="17" t="str">
        <f>IF(OR(AG188="",B188=""),"",SUMIFS($AG$2:AG188,$B$2:B188,B188))</f>
        <v/>
      </c>
      <c r="BG188" s="17" t="str">
        <f>IF(OR(AH188="",B188=""),"",SUMIFS($AH$2:AH188,$B$2:B188,B188))</f>
        <v/>
      </c>
      <c r="BH188" s="17" t="str">
        <f>IF(OR(AI188="",B188=""),"",SUMIFS($AI$2:AI188,$B$2:B188,B188))</f>
        <v/>
      </c>
      <c r="BI188" s="17" t="str">
        <f t="shared" si="126"/>
        <v/>
      </c>
      <c r="BJ188" s="17" t="str">
        <f t="shared" si="127"/>
        <v/>
      </c>
      <c r="BK188" s="17" t="str">
        <f t="shared" si="128"/>
        <v/>
      </c>
      <c r="BL188" s="17" t="str">
        <f t="shared" si="129"/>
        <v/>
      </c>
      <c r="BM188" s="17" t="str">
        <f t="shared" si="130"/>
        <v/>
      </c>
      <c r="BN188" s="17" t="str">
        <f t="shared" si="111"/>
        <v/>
      </c>
      <c r="BO188" s="17" t="str">
        <f t="shared" si="112"/>
        <v/>
      </c>
      <c r="BP188" s="17" t="str">
        <f t="shared" si="113"/>
        <v/>
      </c>
      <c r="BQ188" s="17" t="str">
        <f t="shared" si="114"/>
        <v/>
      </c>
      <c r="BR188" s="17" t="str">
        <f t="shared" si="115"/>
        <v/>
      </c>
    </row>
    <row r="189" spans="1:70" x14ac:dyDescent="0.25">
      <c r="A189">
        <f t="shared" si="99"/>
        <v>188</v>
      </c>
      <c r="B189" s="9"/>
      <c r="C189" s="12"/>
      <c r="D189" s="11" t="str">
        <f t="shared" si="131"/>
        <v/>
      </c>
      <c r="E189" s="11" t="str">
        <f t="shared" si="100"/>
        <v/>
      </c>
      <c r="F189" s="12"/>
      <c r="G189" s="12"/>
      <c r="H189" s="12"/>
      <c r="I189" s="12"/>
      <c r="J189" s="13"/>
      <c r="K189" s="13"/>
      <c r="L189" s="13"/>
      <c r="M189" s="13"/>
      <c r="N189" s="12"/>
      <c r="O189" s="12"/>
      <c r="P189" s="14" t="str">
        <f t="shared" si="116"/>
        <v/>
      </c>
      <c r="Q189" s="14" t="str">
        <f t="shared" si="117"/>
        <v/>
      </c>
      <c r="R189" s="14" t="str">
        <f t="shared" si="118"/>
        <v/>
      </c>
      <c r="S189" s="14" t="str">
        <f t="shared" si="119"/>
        <v/>
      </c>
      <c r="T189" s="14" t="str">
        <f t="shared" si="120"/>
        <v/>
      </c>
      <c r="U189" s="15" t="str">
        <f>IF(P189="","",P189*Config!$B$6)</f>
        <v/>
      </c>
      <c r="V189" s="15" t="str">
        <f>IF(Q189="","",Q189*Config!$B$6)</f>
        <v/>
      </c>
      <c r="W189" s="15" t="str">
        <f>IF(R189="","",R189*Config!$B$6)</f>
        <v/>
      </c>
      <c r="X189" s="15" t="str">
        <f>IF(S189="","",S189*Config!$B$6)</f>
        <v/>
      </c>
      <c r="Y189" s="15" t="str">
        <f>IF(T189="","",T189*Config!$B$6)</f>
        <v/>
      </c>
      <c r="Z189" s="15" t="str">
        <f>IF(U189="","",Config!$B$4 + SUM($U$2:U189))</f>
        <v/>
      </c>
      <c r="AA189" s="15" t="str">
        <f>IF(V189="","",Config!$B$4 + SUM($V$2:V189))</f>
        <v/>
      </c>
      <c r="AB189" s="15" t="str">
        <f>IF(W189="","",Config!$B$4 + SUM($W$2:W189))</f>
        <v/>
      </c>
      <c r="AC189" s="15" t="str">
        <f>IF(X189="","",Config!$B$4 + SUM($X$2:X189))</f>
        <v/>
      </c>
      <c r="AD189" s="15" t="str">
        <f>IF(Y189="","",Config!$B$4 + SUM($Y$2:Y189))</f>
        <v/>
      </c>
      <c r="AE189" s="15" t="str">
        <f>IF(P189="","",P189*J189/100*Config!$B$11)</f>
        <v/>
      </c>
      <c r="AF189" s="15" t="str">
        <f>IF(Q189="","",Q189*J189/100*Config!$B$11)</f>
        <v/>
      </c>
      <c r="AG189" s="15" t="str">
        <f>IF(R189="","",R189*J189/100*Config!$B$11)</f>
        <v/>
      </c>
      <c r="AH189" s="15" t="str">
        <f>IF(S189="","",S189*J189/100*Config!$B$11)</f>
        <v/>
      </c>
      <c r="AI189" s="15" t="str">
        <f>IF(T189="","",T189*J189/100*Config!$B$11)</f>
        <v/>
      </c>
      <c r="AJ189" s="15" t="str">
        <f>IF(AE189="","",Config!$B$9 + SUM($AE$2:AE189))</f>
        <v/>
      </c>
      <c r="AK189" s="15" t="str">
        <f>IF(AF189="","",Config!$B$9 + SUM($AF$2:AF189))</f>
        <v/>
      </c>
      <c r="AL189" s="15" t="str">
        <f>IF(AG189="","",Config!$B$9 + SUM($AG$2:AG189))</f>
        <v/>
      </c>
      <c r="AM189" s="15" t="str">
        <f>IF(AH189="","",Config!$B$9 + SUM($AH$2:AH189))</f>
        <v/>
      </c>
      <c r="AN189" s="15" t="str">
        <f>IF(AI189="","",Config!$B$9 + SUM($AI$2:AI189))</f>
        <v/>
      </c>
      <c r="AO189" s="16" t="str">
        <f t="shared" si="101"/>
        <v/>
      </c>
      <c r="AP189" s="16" t="str">
        <f t="shared" si="102"/>
        <v/>
      </c>
      <c r="AQ189" s="16" t="str">
        <f t="shared" si="103"/>
        <v/>
      </c>
      <c r="AR189" s="16" t="str">
        <f t="shared" si="104"/>
        <v/>
      </c>
      <c r="AS189" s="16" t="str">
        <f t="shared" si="105"/>
        <v/>
      </c>
      <c r="AT189" s="17" t="str">
        <f t="shared" si="121"/>
        <v/>
      </c>
      <c r="AU189" s="17" t="str">
        <f t="shared" si="122"/>
        <v/>
      </c>
      <c r="AV189" s="17" t="str">
        <f t="shared" si="123"/>
        <v/>
      </c>
      <c r="AW189" s="17" t="str">
        <f t="shared" si="124"/>
        <v/>
      </c>
      <c r="AX189" s="17" t="str">
        <f t="shared" si="125"/>
        <v/>
      </c>
      <c r="AY189" s="17" t="str">
        <f t="shared" si="106"/>
        <v/>
      </c>
      <c r="AZ189" s="17" t="str">
        <f t="shared" si="107"/>
        <v/>
      </c>
      <c r="BA189" s="17" t="str">
        <f t="shared" si="108"/>
        <v/>
      </c>
      <c r="BB189" s="17" t="str">
        <f t="shared" si="109"/>
        <v/>
      </c>
      <c r="BC189" s="17" t="str">
        <f t="shared" si="110"/>
        <v/>
      </c>
      <c r="BD189" s="17" t="str">
        <f>IF(OR(AE189="",B189=""),"",SUMIFS($AE$2:AE189,$B$2:B189,B189))</f>
        <v/>
      </c>
      <c r="BE189" s="17" t="str">
        <f>IF(OR(AF189="",B189=""),"",SUMIFS($AF$2:AF189,$B$2:B189,B189))</f>
        <v/>
      </c>
      <c r="BF189" s="17" t="str">
        <f>IF(OR(AG189="",B189=""),"",SUMIFS($AG$2:AG189,$B$2:B189,B189))</f>
        <v/>
      </c>
      <c r="BG189" s="17" t="str">
        <f>IF(OR(AH189="",B189=""),"",SUMIFS($AH$2:AH189,$B$2:B189,B189))</f>
        <v/>
      </c>
      <c r="BH189" s="17" t="str">
        <f>IF(OR(AI189="",B189=""),"",SUMIFS($AI$2:AI189,$B$2:B189,B189))</f>
        <v/>
      </c>
      <c r="BI189" s="17" t="str">
        <f t="shared" si="126"/>
        <v/>
      </c>
      <c r="BJ189" s="17" t="str">
        <f t="shared" si="127"/>
        <v/>
      </c>
      <c r="BK189" s="17" t="str">
        <f t="shared" si="128"/>
        <v/>
      </c>
      <c r="BL189" s="17" t="str">
        <f t="shared" si="129"/>
        <v/>
      </c>
      <c r="BM189" s="17" t="str">
        <f t="shared" si="130"/>
        <v/>
      </c>
      <c r="BN189" s="17" t="str">
        <f t="shared" si="111"/>
        <v/>
      </c>
      <c r="BO189" s="17" t="str">
        <f t="shared" si="112"/>
        <v/>
      </c>
      <c r="BP189" s="17" t="str">
        <f t="shared" si="113"/>
        <v/>
      </c>
      <c r="BQ189" s="17" t="str">
        <f t="shared" si="114"/>
        <v/>
      </c>
      <c r="BR189" s="17" t="str">
        <f t="shared" si="115"/>
        <v/>
      </c>
    </row>
    <row r="190" spans="1:70" x14ac:dyDescent="0.25">
      <c r="A190">
        <f t="shared" si="99"/>
        <v>189</v>
      </c>
      <c r="B190" s="9"/>
      <c r="C190" s="12"/>
      <c r="D190" s="11" t="str">
        <f t="shared" si="131"/>
        <v/>
      </c>
      <c r="E190" s="11" t="str">
        <f t="shared" si="100"/>
        <v/>
      </c>
      <c r="F190" s="12"/>
      <c r="G190" s="12"/>
      <c r="H190" s="12"/>
      <c r="I190" s="12"/>
      <c r="J190" s="13"/>
      <c r="K190" s="13"/>
      <c r="L190" s="13"/>
      <c r="M190" s="13"/>
      <c r="N190" s="12"/>
      <c r="O190" s="12"/>
      <c r="P190" s="14" t="str">
        <f t="shared" si="116"/>
        <v/>
      </c>
      <c r="Q190" s="14" t="str">
        <f t="shared" si="117"/>
        <v/>
      </c>
      <c r="R190" s="14" t="str">
        <f t="shared" si="118"/>
        <v/>
      </c>
      <c r="S190" s="14" t="str">
        <f t="shared" si="119"/>
        <v/>
      </c>
      <c r="T190" s="14" t="str">
        <f t="shared" si="120"/>
        <v/>
      </c>
      <c r="U190" s="15" t="str">
        <f>IF(P190="","",P190*Config!$B$6)</f>
        <v/>
      </c>
      <c r="V190" s="15" t="str">
        <f>IF(Q190="","",Q190*Config!$B$6)</f>
        <v/>
      </c>
      <c r="W190" s="15" t="str">
        <f>IF(R190="","",R190*Config!$B$6)</f>
        <v/>
      </c>
      <c r="X190" s="15" t="str">
        <f>IF(S190="","",S190*Config!$B$6)</f>
        <v/>
      </c>
      <c r="Y190" s="15" t="str">
        <f>IF(T190="","",T190*Config!$B$6)</f>
        <v/>
      </c>
      <c r="Z190" s="15" t="str">
        <f>IF(U190="","",Config!$B$4 + SUM($U$2:U190))</f>
        <v/>
      </c>
      <c r="AA190" s="15" t="str">
        <f>IF(V190="","",Config!$B$4 + SUM($V$2:V190))</f>
        <v/>
      </c>
      <c r="AB190" s="15" t="str">
        <f>IF(W190="","",Config!$B$4 + SUM($W$2:W190))</f>
        <v/>
      </c>
      <c r="AC190" s="15" t="str">
        <f>IF(X190="","",Config!$B$4 + SUM($X$2:X190))</f>
        <v/>
      </c>
      <c r="AD190" s="15" t="str">
        <f>IF(Y190="","",Config!$B$4 + SUM($Y$2:Y190))</f>
        <v/>
      </c>
      <c r="AE190" s="15" t="str">
        <f>IF(P190="","",P190*J190/100*Config!$B$11)</f>
        <v/>
      </c>
      <c r="AF190" s="15" t="str">
        <f>IF(Q190="","",Q190*J190/100*Config!$B$11)</f>
        <v/>
      </c>
      <c r="AG190" s="15" t="str">
        <f>IF(R190="","",R190*J190/100*Config!$B$11)</f>
        <v/>
      </c>
      <c r="AH190" s="15" t="str">
        <f>IF(S190="","",S190*J190/100*Config!$B$11)</f>
        <v/>
      </c>
      <c r="AI190" s="15" t="str">
        <f>IF(T190="","",T190*J190/100*Config!$B$11)</f>
        <v/>
      </c>
      <c r="AJ190" s="15" t="str">
        <f>IF(AE190="","",Config!$B$9 + SUM($AE$2:AE190))</f>
        <v/>
      </c>
      <c r="AK190" s="15" t="str">
        <f>IF(AF190="","",Config!$B$9 + SUM($AF$2:AF190))</f>
        <v/>
      </c>
      <c r="AL190" s="15" t="str">
        <f>IF(AG190="","",Config!$B$9 + SUM($AG$2:AG190))</f>
        <v/>
      </c>
      <c r="AM190" s="15" t="str">
        <f>IF(AH190="","",Config!$B$9 + SUM($AH$2:AH190))</f>
        <v/>
      </c>
      <c r="AN190" s="15" t="str">
        <f>IF(AI190="","",Config!$B$9 + SUM($AI$2:AI190))</f>
        <v/>
      </c>
      <c r="AO190" s="16" t="str">
        <f t="shared" si="101"/>
        <v/>
      </c>
      <c r="AP190" s="16" t="str">
        <f t="shared" si="102"/>
        <v/>
      </c>
      <c r="AQ190" s="16" t="str">
        <f t="shared" si="103"/>
        <v/>
      </c>
      <c r="AR190" s="16" t="str">
        <f t="shared" si="104"/>
        <v/>
      </c>
      <c r="AS190" s="16" t="str">
        <f t="shared" si="105"/>
        <v/>
      </c>
      <c r="AT190" s="17" t="str">
        <f t="shared" si="121"/>
        <v/>
      </c>
      <c r="AU190" s="17" t="str">
        <f t="shared" si="122"/>
        <v/>
      </c>
      <c r="AV190" s="17" t="str">
        <f t="shared" si="123"/>
        <v/>
      </c>
      <c r="AW190" s="17" t="str">
        <f t="shared" si="124"/>
        <v/>
      </c>
      <c r="AX190" s="17" t="str">
        <f t="shared" si="125"/>
        <v/>
      </c>
      <c r="AY190" s="17" t="str">
        <f t="shared" si="106"/>
        <v/>
      </c>
      <c r="AZ190" s="17" t="str">
        <f t="shared" si="107"/>
        <v/>
      </c>
      <c r="BA190" s="17" t="str">
        <f t="shared" si="108"/>
        <v/>
      </c>
      <c r="BB190" s="17" t="str">
        <f t="shared" si="109"/>
        <v/>
      </c>
      <c r="BC190" s="17" t="str">
        <f t="shared" si="110"/>
        <v/>
      </c>
      <c r="BD190" s="17" t="str">
        <f>IF(OR(AE190="",B190=""),"",SUMIFS($AE$2:AE190,$B$2:B190,B190))</f>
        <v/>
      </c>
      <c r="BE190" s="17" t="str">
        <f>IF(OR(AF190="",B190=""),"",SUMIFS($AF$2:AF190,$B$2:B190,B190))</f>
        <v/>
      </c>
      <c r="BF190" s="17" t="str">
        <f>IF(OR(AG190="",B190=""),"",SUMIFS($AG$2:AG190,$B$2:B190,B190))</f>
        <v/>
      </c>
      <c r="BG190" s="17" t="str">
        <f>IF(OR(AH190="",B190=""),"",SUMIFS($AH$2:AH190,$B$2:B190,B190))</f>
        <v/>
      </c>
      <c r="BH190" s="17" t="str">
        <f>IF(OR(AI190="",B190=""),"",SUMIFS($AI$2:AI190,$B$2:B190,B190))</f>
        <v/>
      </c>
      <c r="BI190" s="17" t="str">
        <f t="shared" si="126"/>
        <v/>
      </c>
      <c r="BJ190" s="17" t="str">
        <f t="shared" si="127"/>
        <v/>
      </c>
      <c r="BK190" s="17" t="str">
        <f t="shared" si="128"/>
        <v/>
      </c>
      <c r="BL190" s="17" t="str">
        <f t="shared" si="129"/>
        <v/>
      </c>
      <c r="BM190" s="17" t="str">
        <f t="shared" si="130"/>
        <v/>
      </c>
      <c r="BN190" s="17" t="str">
        <f t="shared" si="111"/>
        <v/>
      </c>
      <c r="BO190" s="17" t="str">
        <f t="shared" si="112"/>
        <v/>
      </c>
      <c r="BP190" s="17" t="str">
        <f t="shared" si="113"/>
        <v/>
      </c>
      <c r="BQ190" s="17" t="str">
        <f t="shared" si="114"/>
        <v/>
      </c>
      <c r="BR190" s="17" t="str">
        <f t="shared" si="115"/>
        <v/>
      </c>
    </row>
    <row r="191" spans="1:70" x14ac:dyDescent="0.25">
      <c r="A191">
        <f t="shared" si="99"/>
        <v>190</v>
      </c>
      <c r="B191" s="9"/>
      <c r="C191" s="12"/>
      <c r="D191" s="11" t="str">
        <f t="shared" si="131"/>
        <v/>
      </c>
      <c r="E191" s="11" t="str">
        <f t="shared" si="100"/>
        <v/>
      </c>
      <c r="F191" s="12"/>
      <c r="G191" s="12"/>
      <c r="H191" s="12"/>
      <c r="I191" s="12"/>
      <c r="J191" s="13"/>
      <c r="K191" s="13"/>
      <c r="L191" s="13"/>
      <c r="M191" s="13"/>
      <c r="N191" s="12"/>
      <c r="O191" s="12"/>
      <c r="P191" s="14" t="str">
        <f t="shared" si="116"/>
        <v/>
      </c>
      <c r="Q191" s="14" t="str">
        <f t="shared" si="117"/>
        <v/>
      </c>
      <c r="R191" s="14" t="str">
        <f t="shared" si="118"/>
        <v/>
      </c>
      <c r="S191" s="14" t="str">
        <f t="shared" si="119"/>
        <v/>
      </c>
      <c r="T191" s="14" t="str">
        <f t="shared" si="120"/>
        <v/>
      </c>
      <c r="U191" s="15" t="str">
        <f>IF(P191="","",P191*Config!$B$6)</f>
        <v/>
      </c>
      <c r="V191" s="15" t="str">
        <f>IF(Q191="","",Q191*Config!$B$6)</f>
        <v/>
      </c>
      <c r="W191" s="15" t="str">
        <f>IF(R191="","",R191*Config!$B$6)</f>
        <v/>
      </c>
      <c r="X191" s="15" t="str">
        <f>IF(S191="","",S191*Config!$B$6)</f>
        <v/>
      </c>
      <c r="Y191" s="15" t="str">
        <f>IF(T191="","",T191*Config!$B$6)</f>
        <v/>
      </c>
      <c r="Z191" s="15" t="str">
        <f>IF(U191="","",Config!$B$4 + SUM($U$2:U191))</f>
        <v/>
      </c>
      <c r="AA191" s="15" t="str">
        <f>IF(V191="","",Config!$B$4 + SUM($V$2:V191))</f>
        <v/>
      </c>
      <c r="AB191" s="15" t="str">
        <f>IF(W191="","",Config!$B$4 + SUM($W$2:W191))</f>
        <v/>
      </c>
      <c r="AC191" s="15" t="str">
        <f>IF(X191="","",Config!$B$4 + SUM($X$2:X191))</f>
        <v/>
      </c>
      <c r="AD191" s="15" t="str">
        <f>IF(Y191="","",Config!$B$4 + SUM($Y$2:Y191))</f>
        <v/>
      </c>
      <c r="AE191" s="15" t="str">
        <f>IF(P191="","",P191*J191/100*Config!$B$11)</f>
        <v/>
      </c>
      <c r="AF191" s="15" t="str">
        <f>IF(Q191="","",Q191*J191/100*Config!$B$11)</f>
        <v/>
      </c>
      <c r="AG191" s="15" t="str">
        <f>IF(R191="","",R191*J191/100*Config!$B$11)</f>
        <v/>
      </c>
      <c r="AH191" s="15" t="str">
        <f>IF(S191="","",S191*J191/100*Config!$B$11)</f>
        <v/>
      </c>
      <c r="AI191" s="15" t="str">
        <f>IF(T191="","",T191*J191/100*Config!$B$11)</f>
        <v/>
      </c>
      <c r="AJ191" s="15" t="str">
        <f>IF(AE191="","",Config!$B$9 + SUM($AE$2:AE191))</f>
        <v/>
      </c>
      <c r="AK191" s="15" t="str">
        <f>IF(AF191="","",Config!$B$9 + SUM($AF$2:AF191))</f>
        <v/>
      </c>
      <c r="AL191" s="15" t="str">
        <f>IF(AG191="","",Config!$B$9 + SUM($AG$2:AG191))</f>
        <v/>
      </c>
      <c r="AM191" s="15" t="str">
        <f>IF(AH191="","",Config!$B$9 + SUM($AH$2:AH191))</f>
        <v/>
      </c>
      <c r="AN191" s="15" t="str">
        <f>IF(AI191="","",Config!$B$9 + SUM($AI$2:AI191))</f>
        <v/>
      </c>
      <c r="AO191" s="16" t="str">
        <f t="shared" si="101"/>
        <v/>
      </c>
      <c r="AP191" s="16" t="str">
        <f t="shared" si="102"/>
        <v/>
      </c>
      <c r="AQ191" s="16" t="str">
        <f t="shared" si="103"/>
        <v/>
      </c>
      <c r="AR191" s="16" t="str">
        <f t="shared" si="104"/>
        <v/>
      </c>
      <c r="AS191" s="16" t="str">
        <f t="shared" si="105"/>
        <v/>
      </c>
      <c r="AT191" s="17" t="str">
        <f t="shared" si="121"/>
        <v/>
      </c>
      <c r="AU191" s="17" t="str">
        <f t="shared" si="122"/>
        <v/>
      </c>
      <c r="AV191" s="17" t="str">
        <f t="shared" si="123"/>
        <v/>
      </c>
      <c r="AW191" s="17" t="str">
        <f t="shared" si="124"/>
        <v/>
      </c>
      <c r="AX191" s="17" t="str">
        <f t="shared" si="125"/>
        <v/>
      </c>
      <c r="AY191" s="17" t="str">
        <f t="shared" si="106"/>
        <v/>
      </c>
      <c r="AZ191" s="17" t="str">
        <f t="shared" si="107"/>
        <v/>
      </c>
      <c r="BA191" s="17" t="str">
        <f t="shared" si="108"/>
        <v/>
      </c>
      <c r="BB191" s="17" t="str">
        <f t="shared" si="109"/>
        <v/>
      </c>
      <c r="BC191" s="17" t="str">
        <f t="shared" si="110"/>
        <v/>
      </c>
      <c r="BD191" s="17" t="str">
        <f>IF(OR(AE191="",B191=""),"",SUMIFS($AE$2:AE191,$B$2:B191,B191))</f>
        <v/>
      </c>
      <c r="BE191" s="17" t="str">
        <f>IF(OR(AF191="",B191=""),"",SUMIFS($AF$2:AF191,$B$2:B191,B191))</f>
        <v/>
      </c>
      <c r="BF191" s="17" t="str">
        <f>IF(OR(AG191="",B191=""),"",SUMIFS($AG$2:AG191,$B$2:B191,B191))</f>
        <v/>
      </c>
      <c r="BG191" s="17" t="str">
        <f>IF(OR(AH191="",B191=""),"",SUMIFS($AH$2:AH191,$B$2:B191,B191))</f>
        <v/>
      </c>
      <c r="BH191" s="17" t="str">
        <f>IF(OR(AI191="",B191=""),"",SUMIFS($AI$2:AI191,$B$2:B191,B191))</f>
        <v/>
      </c>
      <c r="BI191" s="17" t="str">
        <f t="shared" si="126"/>
        <v/>
      </c>
      <c r="BJ191" s="17" t="str">
        <f t="shared" si="127"/>
        <v/>
      </c>
      <c r="BK191" s="17" t="str">
        <f t="shared" si="128"/>
        <v/>
      </c>
      <c r="BL191" s="17" t="str">
        <f t="shared" si="129"/>
        <v/>
      </c>
      <c r="BM191" s="17" t="str">
        <f t="shared" si="130"/>
        <v/>
      </c>
      <c r="BN191" s="17" t="str">
        <f t="shared" si="111"/>
        <v/>
      </c>
      <c r="BO191" s="17" t="str">
        <f t="shared" si="112"/>
        <v/>
      </c>
      <c r="BP191" s="17" t="str">
        <f t="shared" si="113"/>
        <v/>
      </c>
      <c r="BQ191" s="17" t="str">
        <f t="shared" si="114"/>
        <v/>
      </c>
      <c r="BR191" s="17" t="str">
        <f t="shared" si="115"/>
        <v/>
      </c>
    </row>
    <row r="192" spans="1:70" x14ac:dyDescent="0.25">
      <c r="A192">
        <f t="shared" si="99"/>
        <v>191</v>
      </c>
      <c r="B192" s="9"/>
      <c r="C192" s="12"/>
      <c r="D192" s="11" t="str">
        <f t="shared" si="131"/>
        <v/>
      </c>
      <c r="E192" s="11" t="str">
        <f t="shared" si="100"/>
        <v/>
      </c>
      <c r="F192" s="12"/>
      <c r="G192" s="12"/>
      <c r="H192" s="12"/>
      <c r="I192" s="12"/>
      <c r="J192" s="13"/>
      <c r="K192" s="13"/>
      <c r="L192" s="13"/>
      <c r="M192" s="13"/>
      <c r="N192" s="12"/>
      <c r="O192" s="12"/>
      <c r="P192" s="14" t="str">
        <f t="shared" si="116"/>
        <v/>
      </c>
      <c r="Q192" s="14" t="str">
        <f t="shared" si="117"/>
        <v/>
      </c>
      <c r="R192" s="14" t="str">
        <f t="shared" si="118"/>
        <v/>
      </c>
      <c r="S192" s="14" t="str">
        <f t="shared" si="119"/>
        <v/>
      </c>
      <c r="T192" s="14" t="str">
        <f t="shared" si="120"/>
        <v/>
      </c>
      <c r="U192" s="15" t="str">
        <f>IF(P192="","",P192*Config!$B$6)</f>
        <v/>
      </c>
      <c r="V192" s="15" t="str">
        <f>IF(Q192="","",Q192*Config!$B$6)</f>
        <v/>
      </c>
      <c r="W192" s="15" t="str">
        <f>IF(R192="","",R192*Config!$B$6)</f>
        <v/>
      </c>
      <c r="X192" s="15" t="str">
        <f>IF(S192="","",S192*Config!$B$6)</f>
        <v/>
      </c>
      <c r="Y192" s="15" t="str">
        <f>IF(T192="","",T192*Config!$B$6)</f>
        <v/>
      </c>
      <c r="Z192" s="15" t="str">
        <f>IF(U192="","",Config!$B$4 + SUM($U$2:U192))</f>
        <v/>
      </c>
      <c r="AA192" s="15" t="str">
        <f>IF(V192="","",Config!$B$4 + SUM($V$2:V192))</f>
        <v/>
      </c>
      <c r="AB192" s="15" t="str">
        <f>IF(W192="","",Config!$B$4 + SUM($W$2:W192))</f>
        <v/>
      </c>
      <c r="AC192" s="15" t="str">
        <f>IF(X192="","",Config!$B$4 + SUM($X$2:X192))</f>
        <v/>
      </c>
      <c r="AD192" s="15" t="str">
        <f>IF(Y192="","",Config!$B$4 + SUM($Y$2:Y192))</f>
        <v/>
      </c>
      <c r="AE192" s="15" t="str">
        <f>IF(P192="","",P192*J192/100*Config!$B$11)</f>
        <v/>
      </c>
      <c r="AF192" s="15" t="str">
        <f>IF(Q192="","",Q192*J192/100*Config!$B$11)</f>
        <v/>
      </c>
      <c r="AG192" s="15" t="str">
        <f>IF(R192="","",R192*J192/100*Config!$B$11)</f>
        <v/>
      </c>
      <c r="AH192" s="15" t="str">
        <f>IF(S192="","",S192*J192/100*Config!$B$11)</f>
        <v/>
      </c>
      <c r="AI192" s="15" t="str">
        <f>IF(T192="","",T192*J192/100*Config!$B$11)</f>
        <v/>
      </c>
      <c r="AJ192" s="15" t="str">
        <f>IF(AE192="","",Config!$B$9 + SUM($AE$2:AE192))</f>
        <v/>
      </c>
      <c r="AK192" s="15" t="str">
        <f>IF(AF192="","",Config!$B$9 + SUM($AF$2:AF192))</f>
        <v/>
      </c>
      <c r="AL192" s="15" t="str">
        <f>IF(AG192="","",Config!$B$9 + SUM($AG$2:AG192))</f>
        <v/>
      </c>
      <c r="AM192" s="15" t="str">
        <f>IF(AH192="","",Config!$B$9 + SUM($AH$2:AH192))</f>
        <v/>
      </c>
      <c r="AN192" s="15" t="str">
        <f>IF(AI192="","",Config!$B$9 + SUM($AI$2:AI192))</f>
        <v/>
      </c>
      <c r="AO192" s="16" t="str">
        <f t="shared" si="101"/>
        <v/>
      </c>
      <c r="AP192" s="16" t="str">
        <f t="shared" si="102"/>
        <v/>
      </c>
      <c r="AQ192" s="16" t="str">
        <f t="shared" si="103"/>
        <v/>
      </c>
      <c r="AR192" s="16" t="str">
        <f t="shared" si="104"/>
        <v/>
      </c>
      <c r="AS192" s="16" t="str">
        <f t="shared" si="105"/>
        <v/>
      </c>
      <c r="AT192" s="17" t="str">
        <f t="shared" si="121"/>
        <v/>
      </c>
      <c r="AU192" s="17" t="str">
        <f t="shared" si="122"/>
        <v/>
      </c>
      <c r="AV192" s="17" t="str">
        <f t="shared" si="123"/>
        <v/>
      </c>
      <c r="AW192" s="17" t="str">
        <f t="shared" si="124"/>
        <v/>
      </c>
      <c r="AX192" s="17" t="str">
        <f t="shared" si="125"/>
        <v/>
      </c>
      <c r="AY192" s="17" t="str">
        <f t="shared" si="106"/>
        <v/>
      </c>
      <c r="AZ192" s="17" t="str">
        <f t="shared" si="107"/>
        <v/>
      </c>
      <c r="BA192" s="17" t="str">
        <f t="shared" si="108"/>
        <v/>
      </c>
      <c r="BB192" s="17" t="str">
        <f t="shared" si="109"/>
        <v/>
      </c>
      <c r="BC192" s="17" t="str">
        <f t="shared" si="110"/>
        <v/>
      </c>
      <c r="BD192" s="17" t="str">
        <f>IF(OR(AE192="",B192=""),"",SUMIFS($AE$2:AE192,$B$2:B192,B192))</f>
        <v/>
      </c>
      <c r="BE192" s="17" t="str">
        <f>IF(OR(AF192="",B192=""),"",SUMIFS($AF$2:AF192,$B$2:B192,B192))</f>
        <v/>
      </c>
      <c r="BF192" s="17" t="str">
        <f>IF(OR(AG192="",B192=""),"",SUMIFS($AG$2:AG192,$B$2:B192,B192))</f>
        <v/>
      </c>
      <c r="BG192" s="17" t="str">
        <f>IF(OR(AH192="",B192=""),"",SUMIFS($AH$2:AH192,$B$2:B192,B192))</f>
        <v/>
      </c>
      <c r="BH192" s="17" t="str">
        <f>IF(OR(AI192="",B192=""),"",SUMIFS($AI$2:AI192,$B$2:B192,B192))</f>
        <v/>
      </c>
      <c r="BI192" s="17" t="str">
        <f t="shared" si="126"/>
        <v/>
      </c>
      <c r="BJ192" s="17" t="str">
        <f t="shared" si="127"/>
        <v/>
      </c>
      <c r="BK192" s="17" t="str">
        <f t="shared" si="128"/>
        <v/>
      </c>
      <c r="BL192" s="17" t="str">
        <f t="shared" si="129"/>
        <v/>
      </c>
      <c r="BM192" s="17" t="str">
        <f t="shared" si="130"/>
        <v/>
      </c>
      <c r="BN192" s="17" t="str">
        <f t="shared" si="111"/>
        <v/>
      </c>
      <c r="BO192" s="17" t="str">
        <f t="shared" si="112"/>
        <v/>
      </c>
      <c r="BP192" s="17" t="str">
        <f t="shared" si="113"/>
        <v/>
      </c>
      <c r="BQ192" s="17" t="str">
        <f t="shared" si="114"/>
        <v/>
      </c>
      <c r="BR192" s="17" t="str">
        <f t="shared" si="115"/>
        <v/>
      </c>
    </row>
    <row r="193" spans="1:70" x14ac:dyDescent="0.25">
      <c r="A193">
        <f t="shared" si="99"/>
        <v>192</v>
      </c>
      <c r="B193" s="9"/>
      <c r="C193" s="12"/>
      <c r="D193" s="11" t="str">
        <f t="shared" si="131"/>
        <v/>
      </c>
      <c r="E193" s="11" t="str">
        <f t="shared" si="100"/>
        <v/>
      </c>
      <c r="F193" s="12"/>
      <c r="G193" s="12"/>
      <c r="H193" s="12"/>
      <c r="I193" s="12"/>
      <c r="J193" s="13"/>
      <c r="K193" s="13"/>
      <c r="L193" s="13"/>
      <c r="M193" s="13"/>
      <c r="N193" s="12"/>
      <c r="O193" s="12"/>
      <c r="P193" s="14" t="str">
        <f t="shared" si="116"/>
        <v/>
      </c>
      <c r="Q193" s="14" t="str">
        <f t="shared" si="117"/>
        <v/>
      </c>
      <c r="R193" s="14" t="str">
        <f t="shared" si="118"/>
        <v/>
      </c>
      <c r="S193" s="14" t="str">
        <f t="shared" si="119"/>
        <v/>
      </c>
      <c r="T193" s="14" t="str">
        <f t="shared" si="120"/>
        <v/>
      </c>
      <c r="U193" s="15" t="str">
        <f>IF(P193="","",P193*Config!$B$6)</f>
        <v/>
      </c>
      <c r="V193" s="15" t="str">
        <f>IF(Q193="","",Q193*Config!$B$6)</f>
        <v/>
      </c>
      <c r="W193" s="15" t="str">
        <f>IF(R193="","",R193*Config!$B$6)</f>
        <v/>
      </c>
      <c r="X193" s="15" t="str">
        <f>IF(S193="","",S193*Config!$B$6)</f>
        <v/>
      </c>
      <c r="Y193" s="15" t="str">
        <f>IF(T193="","",T193*Config!$B$6)</f>
        <v/>
      </c>
      <c r="Z193" s="15" t="str">
        <f>IF(U193="","",Config!$B$4 + SUM($U$2:U193))</f>
        <v/>
      </c>
      <c r="AA193" s="15" t="str">
        <f>IF(V193="","",Config!$B$4 + SUM($V$2:V193))</f>
        <v/>
      </c>
      <c r="AB193" s="15" t="str">
        <f>IF(W193="","",Config!$B$4 + SUM($W$2:W193))</f>
        <v/>
      </c>
      <c r="AC193" s="15" t="str">
        <f>IF(X193="","",Config!$B$4 + SUM($X$2:X193))</f>
        <v/>
      </c>
      <c r="AD193" s="15" t="str">
        <f>IF(Y193="","",Config!$B$4 + SUM($Y$2:Y193))</f>
        <v/>
      </c>
      <c r="AE193" s="15" t="str">
        <f>IF(P193="","",P193*J193/100*Config!$B$11)</f>
        <v/>
      </c>
      <c r="AF193" s="15" t="str">
        <f>IF(Q193="","",Q193*J193/100*Config!$B$11)</f>
        <v/>
      </c>
      <c r="AG193" s="15" t="str">
        <f>IF(R193="","",R193*J193/100*Config!$B$11)</f>
        <v/>
      </c>
      <c r="AH193" s="15" t="str">
        <f>IF(S193="","",S193*J193/100*Config!$B$11)</f>
        <v/>
      </c>
      <c r="AI193" s="15" t="str">
        <f>IF(T193="","",T193*J193/100*Config!$B$11)</f>
        <v/>
      </c>
      <c r="AJ193" s="15" t="str">
        <f>IF(AE193="","",Config!$B$9 + SUM($AE$2:AE193))</f>
        <v/>
      </c>
      <c r="AK193" s="15" t="str">
        <f>IF(AF193="","",Config!$B$9 + SUM($AF$2:AF193))</f>
        <v/>
      </c>
      <c r="AL193" s="15" t="str">
        <f>IF(AG193="","",Config!$B$9 + SUM($AG$2:AG193))</f>
        <v/>
      </c>
      <c r="AM193" s="15" t="str">
        <f>IF(AH193="","",Config!$B$9 + SUM($AH$2:AH193))</f>
        <v/>
      </c>
      <c r="AN193" s="15" t="str">
        <f>IF(AI193="","",Config!$B$9 + SUM($AI$2:AI193))</f>
        <v/>
      </c>
      <c r="AO193" s="16" t="str">
        <f t="shared" si="101"/>
        <v/>
      </c>
      <c r="AP193" s="16" t="str">
        <f t="shared" si="102"/>
        <v/>
      </c>
      <c r="AQ193" s="16" t="str">
        <f t="shared" si="103"/>
        <v/>
      </c>
      <c r="AR193" s="16" t="str">
        <f t="shared" si="104"/>
        <v/>
      </c>
      <c r="AS193" s="16" t="str">
        <f t="shared" si="105"/>
        <v/>
      </c>
      <c r="AT193" s="17" t="str">
        <f t="shared" si="121"/>
        <v/>
      </c>
      <c r="AU193" s="17" t="str">
        <f t="shared" si="122"/>
        <v/>
      </c>
      <c r="AV193" s="17" t="str">
        <f t="shared" si="123"/>
        <v/>
      </c>
      <c r="AW193" s="17" t="str">
        <f t="shared" si="124"/>
        <v/>
      </c>
      <c r="AX193" s="17" t="str">
        <f t="shared" si="125"/>
        <v/>
      </c>
      <c r="AY193" s="17" t="str">
        <f t="shared" si="106"/>
        <v/>
      </c>
      <c r="AZ193" s="17" t="str">
        <f t="shared" si="107"/>
        <v/>
      </c>
      <c r="BA193" s="17" t="str">
        <f t="shared" si="108"/>
        <v/>
      </c>
      <c r="BB193" s="17" t="str">
        <f t="shared" si="109"/>
        <v/>
      </c>
      <c r="BC193" s="17" t="str">
        <f t="shared" si="110"/>
        <v/>
      </c>
      <c r="BD193" s="17" t="str">
        <f>IF(OR(AE193="",B193=""),"",SUMIFS($AE$2:AE193,$B$2:B193,B193))</f>
        <v/>
      </c>
      <c r="BE193" s="17" t="str">
        <f>IF(OR(AF193="",B193=""),"",SUMIFS($AF$2:AF193,$B$2:B193,B193))</f>
        <v/>
      </c>
      <c r="BF193" s="17" t="str">
        <f>IF(OR(AG193="",B193=""),"",SUMIFS($AG$2:AG193,$B$2:B193,B193))</f>
        <v/>
      </c>
      <c r="BG193" s="17" t="str">
        <f>IF(OR(AH193="",B193=""),"",SUMIFS($AH$2:AH193,$B$2:B193,B193))</f>
        <v/>
      </c>
      <c r="BH193" s="17" t="str">
        <f>IF(OR(AI193="",B193=""),"",SUMIFS($AI$2:AI193,$B$2:B193,B193))</f>
        <v/>
      </c>
      <c r="BI193" s="17" t="str">
        <f t="shared" si="126"/>
        <v/>
      </c>
      <c r="BJ193" s="17" t="str">
        <f t="shared" si="127"/>
        <v/>
      </c>
      <c r="BK193" s="17" t="str">
        <f t="shared" si="128"/>
        <v/>
      </c>
      <c r="BL193" s="17" t="str">
        <f t="shared" si="129"/>
        <v/>
      </c>
      <c r="BM193" s="17" t="str">
        <f t="shared" si="130"/>
        <v/>
      </c>
      <c r="BN193" s="17" t="str">
        <f t="shared" si="111"/>
        <v/>
      </c>
      <c r="BO193" s="17" t="str">
        <f t="shared" si="112"/>
        <v/>
      </c>
      <c r="BP193" s="17" t="str">
        <f t="shared" si="113"/>
        <v/>
      </c>
      <c r="BQ193" s="17" t="str">
        <f t="shared" si="114"/>
        <v/>
      </c>
      <c r="BR193" s="17" t="str">
        <f t="shared" si="115"/>
        <v/>
      </c>
    </row>
    <row r="194" spans="1:70" x14ac:dyDescent="0.25">
      <c r="A194">
        <f t="shared" ref="A194:A257" si="132">ROW()-1</f>
        <v>193</v>
      </c>
      <c r="B194" s="9"/>
      <c r="C194" s="12"/>
      <c r="D194" s="11" t="str">
        <f t="shared" si="131"/>
        <v/>
      </c>
      <c r="E194" s="11" t="str">
        <f t="shared" ref="E194:E257" si="133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/>
      </c>
      <c r="F194" s="12"/>
      <c r="G194" s="12"/>
      <c r="H194" s="12"/>
      <c r="I194" s="12"/>
      <c r="J194" s="13"/>
      <c r="K194" s="13"/>
      <c r="L194" s="13"/>
      <c r="M194" s="13"/>
      <c r="N194" s="12"/>
      <c r="O194" s="12"/>
      <c r="P194" s="14" t="str">
        <f t="shared" si="116"/>
        <v/>
      </c>
      <c r="Q194" s="14" t="str">
        <f t="shared" si="117"/>
        <v/>
      </c>
      <c r="R194" s="14" t="str">
        <f t="shared" si="118"/>
        <v/>
      </c>
      <c r="S194" s="14" t="str">
        <f t="shared" si="119"/>
        <v/>
      </c>
      <c r="T194" s="14" t="str">
        <f t="shared" si="120"/>
        <v/>
      </c>
      <c r="U194" s="15" t="str">
        <f>IF(P194="","",P194*Config!$B$6)</f>
        <v/>
      </c>
      <c r="V194" s="15" t="str">
        <f>IF(Q194="","",Q194*Config!$B$6)</f>
        <v/>
      </c>
      <c r="W194" s="15" t="str">
        <f>IF(R194="","",R194*Config!$B$6)</f>
        <v/>
      </c>
      <c r="X194" s="15" t="str">
        <f>IF(S194="","",S194*Config!$B$6)</f>
        <v/>
      </c>
      <c r="Y194" s="15" t="str">
        <f>IF(T194="","",T194*Config!$B$6)</f>
        <v/>
      </c>
      <c r="Z194" s="15" t="str">
        <f>IF(U194="","",Config!$B$4 + SUM($U$2:U194))</f>
        <v/>
      </c>
      <c r="AA194" s="15" t="str">
        <f>IF(V194="","",Config!$B$4 + SUM($V$2:V194))</f>
        <v/>
      </c>
      <c r="AB194" s="15" t="str">
        <f>IF(W194="","",Config!$B$4 + SUM($W$2:W194))</f>
        <v/>
      </c>
      <c r="AC194" s="15" t="str">
        <f>IF(X194="","",Config!$B$4 + SUM($X$2:X194))</f>
        <v/>
      </c>
      <c r="AD194" s="15" t="str">
        <f>IF(Y194="","",Config!$B$4 + SUM($Y$2:Y194))</f>
        <v/>
      </c>
      <c r="AE194" s="15" t="str">
        <f>IF(P194="","",P194*J194/100*Config!$B$11)</f>
        <v/>
      </c>
      <c r="AF194" s="15" t="str">
        <f>IF(Q194="","",Q194*J194/100*Config!$B$11)</f>
        <v/>
      </c>
      <c r="AG194" s="15" t="str">
        <f>IF(R194="","",R194*J194/100*Config!$B$11)</f>
        <v/>
      </c>
      <c r="AH194" s="15" t="str">
        <f>IF(S194="","",S194*J194/100*Config!$B$11)</f>
        <v/>
      </c>
      <c r="AI194" s="15" t="str">
        <f>IF(T194="","",T194*J194/100*Config!$B$11)</f>
        <v/>
      </c>
      <c r="AJ194" s="15" t="str">
        <f>IF(AE194="","",Config!$B$9 + SUM($AE$2:AE194))</f>
        <v/>
      </c>
      <c r="AK194" s="15" t="str">
        <f>IF(AF194="","",Config!$B$9 + SUM($AF$2:AF194))</f>
        <v/>
      </c>
      <c r="AL194" s="15" t="str">
        <f>IF(AG194="","",Config!$B$9 + SUM($AG$2:AG194))</f>
        <v/>
      </c>
      <c r="AM194" s="15" t="str">
        <f>IF(AH194="","",Config!$B$9 + SUM($AH$2:AH194))</f>
        <v/>
      </c>
      <c r="AN194" s="15" t="str">
        <f>IF(AI194="","",Config!$B$9 + SUM($AI$2:AI194))</f>
        <v/>
      </c>
      <c r="AO194" s="16" t="str">
        <f t="shared" ref="AO194:AO257" si="134">IF(P194="","",IF(P194&gt;0,1,0))</f>
        <v/>
      </c>
      <c r="AP194" s="16" t="str">
        <f t="shared" ref="AP194:AP257" si="135">IF(Q194="","",IF(Q194&gt;0,1,0))</f>
        <v/>
      </c>
      <c r="AQ194" s="16" t="str">
        <f t="shared" ref="AQ194:AQ257" si="136">IF(R194="","",IF(R194&gt;0,1,0))</f>
        <v/>
      </c>
      <c r="AR194" s="16" t="str">
        <f t="shared" ref="AR194:AR257" si="137">IF(S194="","",IF(S194&gt;0,1,0))</f>
        <v/>
      </c>
      <c r="AS194" s="16" t="str">
        <f t="shared" ref="AS194:AS257" si="138">IF(T194="","",IF(T194&gt;0,1,0))</f>
        <v/>
      </c>
      <c r="AT194" s="17" t="str">
        <f t="shared" si="121"/>
        <v/>
      </c>
      <c r="AU194" s="17" t="str">
        <f t="shared" si="122"/>
        <v/>
      </c>
      <c r="AV194" s="17" t="str">
        <f t="shared" si="123"/>
        <v/>
      </c>
      <c r="AW194" s="17" t="str">
        <f t="shared" si="124"/>
        <v/>
      </c>
      <c r="AX194" s="17" t="str">
        <f t="shared" si="125"/>
        <v/>
      </c>
      <c r="AY194" s="17" t="str">
        <f t="shared" ref="AY194:AY257" si="139">IF(Z194="","",AT194-Z194)</f>
        <v/>
      </c>
      <c r="AZ194" s="17" t="str">
        <f t="shared" ref="AZ194:AZ257" si="140">IF(AA194="","",AU194-AA194)</f>
        <v/>
      </c>
      <c r="BA194" s="17" t="str">
        <f t="shared" ref="BA194:BA257" si="141">IF(AB194="","",AV194-AB194)</f>
        <v/>
      </c>
      <c r="BB194" s="17" t="str">
        <f t="shared" ref="BB194:BB257" si="142">IF(AC194="","",AW194-AC194)</f>
        <v/>
      </c>
      <c r="BC194" s="17" t="str">
        <f t="shared" ref="BC194:BC257" si="143">IF(AD194="","",AX194-AD194)</f>
        <v/>
      </c>
      <c r="BD194" s="17" t="str">
        <f>IF(OR(AE194="",B194=""),"",SUMIFS($AE$2:AE194,$B$2:B194,B194))</f>
        <v/>
      </c>
      <c r="BE194" s="17" t="str">
        <f>IF(OR(AF194="",B194=""),"",SUMIFS($AF$2:AF194,$B$2:B194,B194))</f>
        <v/>
      </c>
      <c r="BF194" s="17" t="str">
        <f>IF(OR(AG194="",B194=""),"",SUMIFS($AG$2:AG194,$B$2:B194,B194))</f>
        <v/>
      </c>
      <c r="BG194" s="17" t="str">
        <f>IF(OR(AH194="",B194=""),"",SUMIFS($AH$2:AH194,$B$2:B194,B194))</f>
        <v/>
      </c>
      <c r="BH194" s="17" t="str">
        <f>IF(OR(AI194="",B194=""),"",SUMIFS($AI$2:AI194,$B$2:B194,B194))</f>
        <v/>
      </c>
      <c r="BI194" s="17" t="str">
        <f t="shared" si="126"/>
        <v/>
      </c>
      <c r="BJ194" s="17" t="str">
        <f t="shared" si="127"/>
        <v/>
      </c>
      <c r="BK194" s="17" t="str">
        <f t="shared" si="128"/>
        <v/>
      </c>
      <c r="BL194" s="17" t="str">
        <f t="shared" si="129"/>
        <v/>
      </c>
      <c r="BM194" s="17" t="str">
        <f t="shared" si="130"/>
        <v/>
      </c>
      <c r="BN194" s="17" t="str">
        <f t="shared" ref="BN194:BN257" si="144">IF(AJ194="","",BI194-AJ194)</f>
        <v/>
      </c>
      <c r="BO194" s="17" t="str">
        <f t="shared" ref="BO194:BO257" si="145">IF(AK194="","",BJ194-AK194)</f>
        <v/>
      </c>
      <c r="BP194" s="17" t="str">
        <f t="shared" ref="BP194:BP257" si="146">IF(AL194="","",BK194-AL194)</f>
        <v/>
      </c>
      <c r="BQ194" s="17" t="str">
        <f t="shared" ref="BQ194:BQ257" si="147">IF(AM194="","",BL194-AM194)</f>
        <v/>
      </c>
      <c r="BR194" s="17" t="str">
        <f t="shared" ref="BR194:BR257" si="148">IF(AN194="","",BM194-AN194)</f>
        <v/>
      </c>
    </row>
    <row r="195" spans="1:70" x14ac:dyDescent="0.25">
      <c r="A195">
        <f t="shared" si="132"/>
        <v>194</v>
      </c>
      <c r="B195" s="9"/>
      <c r="C195" s="12"/>
      <c r="D195" s="11" t="str">
        <f t="shared" si="131"/>
        <v/>
      </c>
      <c r="E195" s="11" t="str">
        <f t="shared" si="133"/>
        <v/>
      </c>
      <c r="F195" s="12"/>
      <c r="G195" s="12"/>
      <c r="H195" s="12"/>
      <c r="I195" s="12"/>
      <c r="J195" s="13"/>
      <c r="K195" s="13"/>
      <c r="L195" s="13"/>
      <c r="M195" s="13"/>
      <c r="N195" s="12"/>
      <c r="O195" s="12"/>
      <c r="P195" s="14" t="str">
        <f t="shared" ref="P195:P258" si="149">IF(N195="","",IF(N195="SL",-1,K195/J195))</f>
        <v/>
      </c>
      <c r="Q195" s="14" t="str">
        <f t="shared" ref="Q195:Q258" si="150">IF(N195="","",IF(OR(N195="SL",N195="TP0"),-1,L195/J195))</f>
        <v/>
      </c>
      <c r="R195" s="14" t="str">
        <f t="shared" ref="R195:R258" si="151">IF(N195="","",IF(N195="TP2",M195/J195,-1))</f>
        <v/>
      </c>
      <c r="S195" s="14" t="str">
        <f t="shared" ref="S195:S258" si="152">IF(N195="","",IF(N195="SL",-1,IF(N195="TP0",0.5*K195/J195,0.5*(K195+L195)/J195)))</f>
        <v/>
      </c>
      <c r="T195" s="14" t="str">
        <f t="shared" ref="T195:T258" si="153">IF(N195="","",IF(N195="SL",-1,IF(N195="TP0",0.5*K195/J195-0.5,0.5*(K195+L195)/J195)))</f>
        <v/>
      </c>
      <c r="U195" s="15" t="str">
        <f>IF(P195="","",P195*Config!$B$6)</f>
        <v/>
      </c>
      <c r="V195" s="15" t="str">
        <f>IF(Q195="","",Q195*Config!$B$6)</f>
        <v/>
      </c>
      <c r="W195" s="15" t="str">
        <f>IF(R195="","",R195*Config!$B$6)</f>
        <v/>
      </c>
      <c r="X195" s="15" t="str">
        <f>IF(S195="","",S195*Config!$B$6)</f>
        <v/>
      </c>
      <c r="Y195" s="15" t="str">
        <f>IF(T195="","",T195*Config!$B$6)</f>
        <v/>
      </c>
      <c r="Z195" s="15" t="str">
        <f>IF(U195="","",Config!$B$4 + SUM($U$2:U195))</f>
        <v/>
      </c>
      <c r="AA195" s="15" t="str">
        <f>IF(V195="","",Config!$B$4 + SUM($V$2:V195))</f>
        <v/>
      </c>
      <c r="AB195" s="15" t="str">
        <f>IF(W195="","",Config!$B$4 + SUM($W$2:W195))</f>
        <v/>
      </c>
      <c r="AC195" s="15" t="str">
        <f>IF(X195="","",Config!$B$4 + SUM($X$2:X195))</f>
        <v/>
      </c>
      <c r="AD195" s="15" t="str">
        <f>IF(Y195="","",Config!$B$4 + SUM($Y$2:Y195))</f>
        <v/>
      </c>
      <c r="AE195" s="15" t="str">
        <f>IF(P195="","",P195*J195/100*Config!$B$11)</f>
        <v/>
      </c>
      <c r="AF195" s="15" t="str">
        <f>IF(Q195="","",Q195*J195/100*Config!$B$11)</f>
        <v/>
      </c>
      <c r="AG195" s="15" t="str">
        <f>IF(R195="","",R195*J195/100*Config!$B$11)</f>
        <v/>
      </c>
      <c r="AH195" s="15" t="str">
        <f>IF(S195="","",S195*J195/100*Config!$B$11)</f>
        <v/>
      </c>
      <c r="AI195" s="15" t="str">
        <f>IF(T195="","",T195*J195/100*Config!$B$11)</f>
        <v/>
      </c>
      <c r="AJ195" s="15" t="str">
        <f>IF(AE195="","",Config!$B$9 + SUM($AE$2:AE195))</f>
        <v/>
      </c>
      <c r="AK195" s="15" t="str">
        <f>IF(AF195="","",Config!$B$9 + SUM($AF$2:AF195))</f>
        <v/>
      </c>
      <c r="AL195" s="15" t="str">
        <f>IF(AG195="","",Config!$B$9 + SUM($AG$2:AG195))</f>
        <v/>
      </c>
      <c r="AM195" s="15" t="str">
        <f>IF(AH195="","",Config!$B$9 + SUM($AH$2:AH195))</f>
        <v/>
      </c>
      <c r="AN195" s="15" t="str">
        <f>IF(AI195="","",Config!$B$9 + SUM($AI$2:AI195))</f>
        <v/>
      </c>
      <c r="AO195" s="16" t="str">
        <f t="shared" si="134"/>
        <v/>
      </c>
      <c r="AP195" s="16" t="str">
        <f t="shared" si="135"/>
        <v/>
      </c>
      <c r="AQ195" s="16" t="str">
        <f t="shared" si="136"/>
        <v/>
      </c>
      <c r="AR195" s="16" t="str">
        <f t="shared" si="137"/>
        <v/>
      </c>
      <c r="AS195" s="16" t="str">
        <f t="shared" si="138"/>
        <v/>
      </c>
      <c r="AT195" s="17" t="str">
        <f t="shared" si="121"/>
        <v/>
      </c>
      <c r="AU195" s="17" t="str">
        <f t="shared" si="122"/>
        <v/>
      </c>
      <c r="AV195" s="17" t="str">
        <f t="shared" si="123"/>
        <v/>
      </c>
      <c r="AW195" s="17" t="str">
        <f t="shared" si="124"/>
        <v/>
      </c>
      <c r="AX195" s="17" t="str">
        <f t="shared" si="125"/>
        <v/>
      </c>
      <c r="AY195" s="17" t="str">
        <f t="shared" si="139"/>
        <v/>
      </c>
      <c r="AZ195" s="17" t="str">
        <f t="shared" si="140"/>
        <v/>
      </c>
      <c r="BA195" s="17" t="str">
        <f t="shared" si="141"/>
        <v/>
      </c>
      <c r="BB195" s="17" t="str">
        <f t="shared" si="142"/>
        <v/>
      </c>
      <c r="BC195" s="17" t="str">
        <f t="shared" si="143"/>
        <v/>
      </c>
      <c r="BD195" s="17" t="str">
        <f>IF(OR(AE195="",B195=""),"",SUMIFS($AE$2:AE195,$B$2:B195,B195))</f>
        <v/>
      </c>
      <c r="BE195" s="17" t="str">
        <f>IF(OR(AF195="",B195=""),"",SUMIFS($AF$2:AF195,$B$2:B195,B195))</f>
        <v/>
      </c>
      <c r="BF195" s="17" t="str">
        <f>IF(OR(AG195="",B195=""),"",SUMIFS($AG$2:AG195,$B$2:B195,B195))</f>
        <v/>
      </c>
      <c r="BG195" s="17" t="str">
        <f>IF(OR(AH195="",B195=""),"",SUMIFS($AH$2:AH195,$B$2:B195,B195))</f>
        <v/>
      </c>
      <c r="BH195" s="17" t="str">
        <f>IF(OR(AI195="",B195=""),"",SUMIFS($AI$2:AI195,$B$2:B195,B195))</f>
        <v/>
      </c>
      <c r="BI195" s="17" t="str">
        <f t="shared" si="126"/>
        <v/>
      </c>
      <c r="BJ195" s="17" t="str">
        <f t="shared" si="127"/>
        <v/>
      </c>
      <c r="BK195" s="17" t="str">
        <f t="shared" si="128"/>
        <v/>
      </c>
      <c r="BL195" s="17" t="str">
        <f t="shared" si="129"/>
        <v/>
      </c>
      <c r="BM195" s="17" t="str">
        <f t="shared" si="130"/>
        <v/>
      </c>
      <c r="BN195" s="17" t="str">
        <f t="shared" si="144"/>
        <v/>
      </c>
      <c r="BO195" s="17" t="str">
        <f t="shared" si="145"/>
        <v/>
      </c>
      <c r="BP195" s="17" t="str">
        <f t="shared" si="146"/>
        <v/>
      </c>
      <c r="BQ195" s="17" t="str">
        <f t="shared" si="147"/>
        <v/>
      </c>
      <c r="BR195" s="17" t="str">
        <f t="shared" si="148"/>
        <v/>
      </c>
    </row>
    <row r="196" spans="1:70" x14ac:dyDescent="0.25">
      <c r="A196">
        <f t="shared" si="132"/>
        <v>195</v>
      </c>
      <c r="B196" s="9"/>
      <c r="C196" s="12"/>
      <c r="D196" s="11" t="str">
        <f t="shared" si="131"/>
        <v/>
      </c>
      <c r="E196" s="11" t="str">
        <f t="shared" si="133"/>
        <v/>
      </c>
      <c r="F196" s="12"/>
      <c r="G196" s="12"/>
      <c r="H196" s="12"/>
      <c r="I196" s="12"/>
      <c r="J196" s="13"/>
      <c r="K196" s="13"/>
      <c r="L196" s="13"/>
      <c r="M196" s="13"/>
      <c r="N196" s="12"/>
      <c r="O196" s="12"/>
      <c r="P196" s="14" t="str">
        <f t="shared" si="149"/>
        <v/>
      </c>
      <c r="Q196" s="14" t="str">
        <f t="shared" si="150"/>
        <v/>
      </c>
      <c r="R196" s="14" t="str">
        <f t="shared" si="151"/>
        <v/>
      </c>
      <c r="S196" s="14" t="str">
        <f t="shared" si="152"/>
        <v/>
      </c>
      <c r="T196" s="14" t="str">
        <f t="shared" si="153"/>
        <v/>
      </c>
      <c r="U196" s="15" t="str">
        <f>IF(P196="","",P196*Config!$B$6)</f>
        <v/>
      </c>
      <c r="V196" s="15" t="str">
        <f>IF(Q196="","",Q196*Config!$B$6)</f>
        <v/>
      </c>
      <c r="W196" s="15" t="str">
        <f>IF(R196="","",R196*Config!$B$6)</f>
        <v/>
      </c>
      <c r="X196" s="15" t="str">
        <f>IF(S196="","",S196*Config!$B$6)</f>
        <v/>
      </c>
      <c r="Y196" s="15" t="str">
        <f>IF(T196="","",T196*Config!$B$6)</f>
        <v/>
      </c>
      <c r="Z196" s="15" t="str">
        <f>IF(U196="","",Config!$B$4 + SUM($U$2:U196))</f>
        <v/>
      </c>
      <c r="AA196" s="15" t="str">
        <f>IF(V196="","",Config!$B$4 + SUM($V$2:V196))</f>
        <v/>
      </c>
      <c r="AB196" s="15" t="str">
        <f>IF(W196="","",Config!$B$4 + SUM($W$2:W196))</f>
        <v/>
      </c>
      <c r="AC196" s="15" t="str">
        <f>IF(X196="","",Config!$B$4 + SUM($X$2:X196))</f>
        <v/>
      </c>
      <c r="AD196" s="15" t="str">
        <f>IF(Y196="","",Config!$B$4 + SUM($Y$2:Y196))</f>
        <v/>
      </c>
      <c r="AE196" s="15" t="str">
        <f>IF(P196="","",P196*J196/100*Config!$B$11)</f>
        <v/>
      </c>
      <c r="AF196" s="15" t="str">
        <f>IF(Q196="","",Q196*J196/100*Config!$B$11)</f>
        <v/>
      </c>
      <c r="AG196" s="15" t="str">
        <f>IF(R196="","",R196*J196/100*Config!$B$11)</f>
        <v/>
      </c>
      <c r="AH196" s="15" t="str">
        <f>IF(S196="","",S196*J196/100*Config!$B$11)</f>
        <v/>
      </c>
      <c r="AI196" s="15" t="str">
        <f>IF(T196="","",T196*J196/100*Config!$B$11)</f>
        <v/>
      </c>
      <c r="AJ196" s="15" t="str">
        <f>IF(AE196="","",Config!$B$9 + SUM($AE$2:AE196))</f>
        <v/>
      </c>
      <c r="AK196" s="15" t="str">
        <f>IF(AF196="","",Config!$B$9 + SUM($AF$2:AF196))</f>
        <v/>
      </c>
      <c r="AL196" s="15" t="str">
        <f>IF(AG196="","",Config!$B$9 + SUM($AG$2:AG196))</f>
        <v/>
      </c>
      <c r="AM196" s="15" t="str">
        <f>IF(AH196="","",Config!$B$9 + SUM($AH$2:AH196))</f>
        <v/>
      </c>
      <c r="AN196" s="15" t="str">
        <f>IF(AI196="","",Config!$B$9 + SUM($AI$2:AI196))</f>
        <v/>
      </c>
      <c r="AO196" s="16" t="str">
        <f t="shared" si="134"/>
        <v/>
      </c>
      <c r="AP196" s="16" t="str">
        <f t="shared" si="135"/>
        <v/>
      </c>
      <c r="AQ196" s="16" t="str">
        <f t="shared" si="136"/>
        <v/>
      </c>
      <c r="AR196" s="16" t="str">
        <f t="shared" si="137"/>
        <v/>
      </c>
      <c r="AS196" s="16" t="str">
        <f t="shared" si="138"/>
        <v/>
      </c>
      <c r="AT196" s="17" t="str">
        <f t="shared" si="121"/>
        <v/>
      </c>
      <c r="AU196" s="17" t="str">
        <f t="shared" si="122"/>
        <v/>
      </c>
      <c r="AV196" s="17" t="str">
        <f t="shared" si="123"/>
        <v/>
      </c>
      <c r="AW196" s="17" t="str">
        <f t="shared" si="124"/>
        <v/>
      </c>
      <c r="AX196" s="17" t="str">
        <f t="shared" si="125"/>
        <v/>
      </c>
      <c r="AY196" s="17" t="str">
        <f t="shared" si="139"/>
        <v/>
      </c>
      <c r="AZ196" s="17" t="str">
        <f t="shared" si="140"/>
        <v/>
      </c>
      <c r="BA196" s="17" t="str">
        <f t="shared" si="141"/>
        <v/>
      </c>
      <c r="BB196" s="17" t="str">
        <f t="shared" si="142"/>
        <v/>
      </c>
      <c r="BC196" s="17" t="str">
        <f t="shared" si="143"/>
        <v/>
      </c>
      <c r="BD196" s="17" t="str">
        <f>IF(OR(AE196="",B196=""),"",SUMIFS($AE$2:AE196,$B$2:B196,B196))</f>
        <v/>
      </c>
      <c r="BE196" s="17" t="str">
        <f>IF(OR(AF196="",B196=""),"",SUMIFS($AF$2:AF196,$B$2:B196,B196))</f>
        <v/>
      </c>
      <c r="BF196" s="17" t="str">
        <f>IF(OR(AG196="",B196=""),"",SUMIFS($AG$2:AG196,$B$2:B196,B196))</f>
        <v/>
      </c>
      <c r="BG196" s="17" t="str">
        <f>IF(OR(AH196="",B196=""),"",SUMIFS($AH$2:AH196,$B$2:B196,B196))</f>
        <v/>
      </c>
      <c r="BH196" s="17" t="str">
        <f>IF(OR(AI196="",B196=""),"",SUMIFS($AI$2:AI196,$B$2:B196,B196))</f>
        <v/>
      </c>
      <c r="BI196" s="17" t="str">
        <f t="shared" si="126"/>
        <v/>
      </c>
      <c r="BJ196" s="17" t="str">
        <f t="shared" si="127"/>
        <v/>
      </c>
      <c r="BK196" s="17" t="str">
        <f t="shared" si="128"/>
        <v/>
      </c>
      <c r="BL196" s="17" t="str">
        <f t="shared" si="129"/>
        <v/>
      </c>
      <c r="BM196" s="17" t="str">
        <f t="shared" si="130"/>
        <v/>
      </c>
      <c r="BN196" s="17" t="str">
        <f t="shared" si="144"/>
        <v/>
      </c>
      <c r="BO196" s="17" t="str">
        <f t="shared" si="145"/>
        <v/>
      </c>
      <c r="BP196" s="17" t="str">
        <f t="shared" si="146"/>
        <v/>
      </c>
      <c r="BQ196" s="17" t="str">
        <f t="shared" si="147"/>
        <v/>
      </c>
      <c r="BR196" s="17" t="str">
        <f t="shared" si="148"/>
        <v/>
      </c>
    </row>
    <row r="197" spans="1:70" x14ac:dyDescent="0.25">
      <c r="A197">
        <f t="shared" si="132"/>
        <v>196</v>
      </c>
      <c r="B197" s="9"/>
      <c r="C197" s="12"/>
      <c r="D197" s="11" t="str">
        <f t="shared" si="131"/>
        <v/>
      </c>
      <c r="E197" s="11" t="str">
        <f t="shared" si="133"/>
        <v/>
      </c>
      <c r="F197" s="12"/>
      <c r="G197" s="12"/>
      <c r="H197" s="12"/>
      <c r="I197" s="12"/>
      <c r="J197" s="13"/>
      <c r="K197" s="13"/>
      <c r="L197" s="13"/>
      <c r="M197" s="13"/>
      <c r="N197" s="12"/>
      <c r="O197" s="12"/>
      <c r="P197" s="14" t="str">
        <f t="shared" si="149"/>
        <v/>
      </c>
      <c r="Q197" s="14" t="str">
        <f t="shared" si="150"/>
        <v/>
      </c>
      <c r="R197" s="14" t="str">
        <f t="shared" si="151"/>
        <v/>
      </c>
      <c r="S197" s="14" t="str">
        <f t="shared" si="152"/>
        <v/>
      </c>
      <c r="T197" s="14" t="str">
        <f t="shared" si="153"/>
        <v/>
      </c>
      <c r="U197" s="15" t="str">
        <f>IF(P197="","",P197*Config!$B$6)</f>
        <v/>
      </c>
      <c r="V197" s="15" t="str">
        <f>IF(Q197="","",Q197*Config!$B$6)</f>
        <v/>
      </c>
      <c r="W197" s="15" t="str">
        <f>IF(R197="","",R197*Config!$B$6)</f>
        <v/>
      </c>
      <c r="X197" s="15" t="str">
        <f>IF(S197="","",S197*Config!$B$6)</f>
        <v/>
      </c>
      <c r="Y197" s="15" t="str">
        <f>IF(T197="","",T197*Config!$B$6)</f>
        <v/>
      </c>
      <c r="Z197" s="15" t="str">
        <f>IF(U197="","",Config!$B$4 + SUM($U$2:U197))</f>
        <v/>
      </c>
      <c r="AA197" s="15" t="str">
        <f>IF(V197="","",Config!$B$4 + SUM($V$2:V197))</f>
        <v/>
      </c>
      <c r="AB197" s="15" t="str">
        <f>IF(W197="","",Config!$B$4 + SUM($W$2:W197))</f>
        <v/>
      </c>
      <c r="AC197" s="15" t="str">
        <f>IF(X197="","",Config!$B$4 + SUM($X$2:X197))</f>
        <v/>
      </c>
      <c r="AD197" s="15" t="str">
        <f>IF(Y197="","",Config!$B$4 + SUM($Y$2:Y197))</f>
        <v/>
      </c>
      <c r="AE197" s="15" t="str">
        <f>IF(P197="","",P197*J197/100*Config!$B$11)</f>
        <v/>
      </c>
      <c r="AF197" s="15" t="str">
        <f>IF(Q197="","",Q197*J197/100*Config!$B$11)</f>
        <v/>
      </c>
      <c r="AG197" s="15" t="str">
        <f>IF(R197="","",R197*J197/100*Config!$B$11)</f>
        <v/>
      </c>
      <c r="AH197" s="15" t="str">
        <f>IF(S197="","",S197*J197/100*Config!$B$11)</f>
        <v/>
      </c>
      <c r="AI197" s="15" t="str">
        <f>IF(T197="","",T197*J197/100*Config!$B$11)</f>
        <v/>
      </c>
      <c r="AJ197" s="15" t="str">
        <f>IF(AE197="","",Config!$B$9 + SUM($AE$2:AE197))</f>
        <v/>
      </c>
      <c r="AK197" s="15" t="str">
        <f>IF(AF197="","",Config!$B$9 + SUM($AF$2:AF197))</f>
        <v/>
      </c>
      <c r="AL197" s="15" t="str">
        <f>IF(AG197="","",Config!$B$9 + SUM($AG$2:AG197))</f>
        <v/>
      </c>
      <c r="AM197" s="15" t="str">
        <f>IF(AH197="","",Config!$B$9 + SUM($AH$2:AH197))</f>
        <v/>
      </c>
      <c r="AN197" s="15" t="str">
        <f>IF(AI197="","",Config!$B$9 + SUM($AI$2:AI197))</f>
        <v/>
      </c>
      <c r="AO197" s="16" t="str">
        <f t="shared" si="134"/>
        <v/>
      </c>
      <c r="AP197" s="16" t="str">
        <f t="shared" si="135"/>
        <v/>
      </c>
      <c r="AQ197" s="16" t="str">
        <f t="shared" si="136"/>
        <v/>
      </c>
      <c r="AR197" s="16" t="str">
        <f t="shared" si="137"/>
        <v/>
      </c>
      <c r="AS197" s="16" t="str">
        <f t="shared" si="138"/>
        <v/>
      </c>
      <c r="AT197" s="17" t="str">
        <f t="shared" ref="AT197:AT260" si="154">IF(Z197="","",IF(AT196="",Z197,MAX(AT196,Z197)))</f>
        <v/>
      </c>
      <c r="AU197" s="17" t="str">
        <f t="shared" ref="AU197:AU260" si="155">IF(AA197="","",IF(AU196="",AA197,MAX(AU196,AA197)))</f>
        <v/>
      </c>
      <c r="AV197" s="17" t="str">
        <f t="shared" ref="AV197:AV260" si="156">IF(AB197="","",IF(AV196="",AB197,MAX(AV196,AB197)))</f>
        <v/>
      </c>
      <c r="AW197" s="17" t="str">
        <f t="shared" ref="AW197:AW260" si="157">IF(AC197="","",IF(AW196="",AC197,MAX(AW196,AC197)))</f>
        <v/>
      </c>
      <c r="AX197" s="17" t="str">
        <f t="shared" ref="AX197:AX260" si="158">IF(AD197="","",IF(AX196="",AD197,MAX(AX196,AD197)))</f>
        <v/>
      </c>
      <c r="AY197" s="17" t="str">
        <f t="shared" si="139"/>
        <v/>
      </c>
      <c r="AZ197" s="17" t="str">
        <f t="shared" si="140"/>
        <v/>
      </c>
      <c r="BA197" s="17" t="str">
        <f t="shared" si="141"/>
        <v/>
      </c>
      <c r="BB197" s="17" t="str">
        <f t="shared" si="142"/>
        <v/>
      </c>
      <c r="BC197" s="17" t="str">
        <f t="shared" si="143"/>
        <v/>
      </c>
      <c r="BD197" s="17" t="str">
        <f>IF(OR(AE197="",B197=""),"",SUMIFS($AE$2:AE197,$B$2:B197,B197))</f>
        <v/>
      </c>
      <c r="BE197" s="17" t="str">
        <f>IF(OR(AF197="",B197=""),"",SUMIFS($AF$2:AF197,$B$2:B197,B197))</f>
        <v/>
      </c>
      <c r="BF197" s="17" t="str">
        <f>IF(OR(AG197="",B197=""),"",SUMIFS($AG$2:AG197,$B$2:B197,B197))</f>
        <v/>
      </c>
      <c r="BG197" s="17" t="str">
        <f>IF(OR(AH197="",B197=""),"",SUMIFS($AH$2:AH197,$B$2:B197,B197))</f>
        <v/>
      </c>
      <c r="BH197" s="17" t="str">
        <f>IF(OR(AI197="",B197=""),"",SUMIFS($AI$2:AI197,$B$2:B197,B197))</f>
        <v/>
      </c>
      <c r="BI197" s="17" t="str">
        <f t="shared" ref="BI197:BI260" si="159">IF(AJ197="","",IF(BI196="",AJ197,MAX(BI196,AJ197)))</f>
        <v/>
      </c>
      <c r="BJ197" s="17" t="str">
        <f t="shared" ref="BJ197:BJ260" si="160">IF(AK197="","",IF(BJ196="",AK197,MAX(BJ196,AK197)))</f>
        <v/>
      </c>
      <c r="BK197" s="17" t="str">
        <f t="shared" ref="BK197:BK260" si="161">IF(AL197="","",IF(BK196="",AL197,MAX(BK196,AL197)))</f>
        <v/>
      </c>
      <c r="BL197" s="17" t="str">
        <f t="shared" ref="BL197:BL260" si="162">IF(AM197="","",IF(BL196="",AM197,MAX(BL196,AM197)))</f>
        <v/>
      </c>
      <c r="BM197" s="17" t="str">
        <f t="shared" ref="BM197:BM260" si="163">IF(AN197="","",IF(BM196="",AN197,MAX(BM196,AN197)))</f>
        <v/>
      </c>
      <c r="BN197" s="17" t="str">
        <f t="shared" si="144"/>
        <v/>
      </c>
      <c r="BO197" s="17" t="str">
        <f t="shared" si="145"/>
        <v/>
      </c>
      <c r="BP197" s="17" t="str">
        <f t="shared" si="146"/>
        <v/>
      </c>
      <c r="BQ197" s="17" t="str">
        <f t="shared" si="147"/>
        <v/>
      </c>
      <c r="BR197" s="17" t="str">
        <f t="shared" si="148"/>
        <v/>
      </c>
    </row>
    <row r="198" spans="1:70" x14ac:dyDescent="0.25">
      <c r="A198">
        <f t="shared" si="132"/>
        <v>197</v>
      </c>
      <c r="B198" s="9"/>
      <c r="C198" s="12"/>
      <c r="D198" s="11" t="str">
        <f t="shared" si="131"/>
        <v/>
      </c>
      <c r="E198" s="11" t="str">
        <f t="shared" si="133"/>
        <v/>
      </c>
      <c r="F198" s="12"/>
      <c r="G198" s="12"/>
      <c r="H198" s="12"/>
      <c r="I198" s="12"/>
      <c r="J198" s="13"/>
      <c r="K198" s="13"/>
      <c r="L198" s="13"/>
      <c r="M198" s="13"/>
      <c r="N198" s="12"/>
      <c r="O198" s="12"/>
      <c r="P198" s="14" t="str">
        <f t="shared" si="149"/>
        <v/>
      </c>
      <c r="Q198" s="14" t="str">
        <f t="shared" si="150"/>
        <v/>
      </c>
      <c r="R198" s="14" t="str">
        <f t="shared" si="151"/>
        <v/>
      </c>
      <c r="S198" s="14" t="str">
        <f t="shared" si="152"/>
        <v/>
      </c>
      <c r="T198" s="14" t="str">
        <f t="shared" si="153"/>
        <v/>
      </c>
      <c r="U198" s="15" t="str">
        <f>IF(P198="","",P198*Config!$B$6)</f>
        <v/>
      </c>
      <c r="V198" s="15" t="str">
        <f>IF(Q198="","",Q198*Config!$B$6)</f>
        <v/>
      </c>
      <c r="W198" s="15" t="str">
        <f>IF(R198="","",R198*Config!$B$6)</f>
        <v/>
      </c>
      <c r="X198" s="15" t="str">
        <f>IF(S198="","",S198*Config!$B$6)</f>
        <v/>
      </c>
      <c r="Y198" s="15" t="str">
        <f>IF(T198="","",T198*Config!$B$6)</f>
        <v/>
      </c>
      <c r="Z198" s="15" t="str">
        <f>IF(U198="","",Config!$B$4 + SUM($U$2:U198))</f>
        <v/>
      </c>
      <c r="AA198" s="15" t="str">
        <f>IF(V198="","",Config!$B$4 + SUM($V$2:V198))</f>
        <v/>
      </c>
      <c r="AB198" s="15" t="str">
        <f>IF(W198="","",Config!$B$4 + SUM($W$2:W198))</f>
        <v/>
      </c>
      <c r="AC198" s="15" t="str">
        <f>IF(X198="","",Config!$B$4 + SUM($X$2:X198))</f>
        <v/>
      </c>
      <c r="AD198" s="15" t="str">
        <f>IF(Y198="","",Config!$B$4 + SUM($Y$2:Y198))</f>
        <v/>
      </c>
      <c r="AE198" s="15" t="str">
        <f>IF(P198="","",P198*J198/100*Config!$B$11)</f>
        <v/>
      </c>
      <c r="AF198" s="15" t="str">
        <f>IF(Q198="","",Q198*J198/100*Config!$B$11)</f>
        <v/>
      </c>
      <c r="AG198" s="15" t="str">
        <f>IF(R198="","",R198*J198/100*Config!$B$11)</f>
        <v/>
      </c>
      <c r="AH198" s="15" t="str">
        <f>IF(S198="","",S198*J198/100*Config!$B$11)</f>
        <v/>
      </c>
      <c r="AI198" s="15" t="str">
        <f>IF(T198="","",T198*J198/100*Config!$B$11)</f>
        <v/>
      </c>
      <c r="AJ198" s="15" t="str">
        <f>IF(AE198="","",Config!$B$9 + SUM($AE$2:AE198))</f>
        <v/>
      </c>
      <c r="AK198" s="15" t="str">
        <f>IF(AF198="","",Config!$B$9 + SUM($AF$2:AF198))</f>
        <v/>
      </c>
      <c r="AL198" s="15" t="str">
        <f>IF(AG198="","",Config!$B$9 + SUM($AG$2:AG198))</f>
        <v/>
      </c>
      <c r="AM198" s="15" t="str">
        <f>IF(AH198="","",Config!$B$9 + SUM($AH$2:AH198))</f>
        <v/>
      </c>
      <c r="AN198" s="15" t="str">
        <f>IF(AI198="","",Config!$B$9 + SUM($AI$2:AI198))</f>
        <v/>
      </c>
      <c r="AO198" s="16" t="str">
        <f t="shared" si="134"/>
        <v/>
      </c>
      <c r="AP198" s="16" t="str">
        <f t="shared" si="135"/>
        <v/>
      </c>
      <c r="AQ198" s="16" t="str">
        <f t="shared" si="136"/>
        <v/>
      </c>
      <c r="AR198" s="16" t="str">
        <f t="shared" si="137"/>
        <v/>
      </c>
      <c r="AS198" s="16" t="str">
        <f t="shared" si="138"/>
        <v/>
      </c>
      <c r="AT198" s="17" t="str">
        <f t="shared" si="154"/>
        <v/>
      </c>
      <c r="AU198" s="17" t="str">
        <f t="shared" si="155"/>
        <v/>
      </c>
      <c r="AV198" s="17" t="str">
        <f t="shared" si="156"/>
        <v/>
      </c>
      <c r="AW198" s="17" t="str">
        <f t="shared" si="157"/>
        <v/>
      </c>
      <c r="AX198" s="17" t="str">
        <f t="shared" si="158"/>
        <v/>
      </c>
      <c r="AY198" s="17" t="str">
        <f t="shared" si="139"/>
        <v/>
      </c>
      <c r="AZ198" s="17" t="str">
        <f t="shared" si="140"/>
        <v/>
      </c>
      <c r="BA198" s="17" t="str">
        <f t="shared" si="141"/>
        <v/>
      </c>
      <c r="BB198" s="17" t="str">
        <f t="shared" si="142"/>
        <v/>
      </c>
      <c r="BC198" s="17" t="str">
        <f t="shared" si="143"/>
        <v/>
      </c>
      <c r="BD198" s="17" t="str">
        <f>IF(OR(AE198="",B198=""),"",SUMIFS($AE$2:AE198,$B$2:B198,B198))</f>
        <v/>
      </c>
      <c r="BE198" s="17" t="str">
        <f>IF(OR(AF198="",B198=""),"",SUMIFS($AF$2:AF198,$B$2:B198,B198))</f>
        <v/>
      </c>
      <c r="BF198" s="17" t="str">
        <f>IF(OR(AG198="",B198=""),"",SUMIFS($AG$2:AG198,$B$2:B198,B198))</f>
        <v/>
      </c>
      <c r="BG198" s="17" t="str">
        <f>IF(OR(AH198="",B198=""),"",SUMIFS($AH$2:AH198,$B$2:B198,B198))</f>
        <v/>
      </c>
      <c r="BH198" s="17" t="str">
        <f>IF(OR(AI198="",B198=""),"",SUMIFS($AI$2:AI198,$B$2:B198,B198))</f>
        <v/>
      </c>
      <c r="BI198" s="17" t="str">
        <f t="shared" si="159"/>
        <v/>
      </c>
      <c r="BJ198" s="17" t="str">
        <f t="shared" si="160"/>
        <v/>
      </c>
      <c r="BK198" s="17" t="str">
        <f t="shared" si="161"/>
        <v/>
      </c>
      <c r="BL198" s="17" t="str">
        <f t="shared" si="162"/>
        <v/>
      </c>
      <c r="BM198" s="17" t="str">
        <f t="shared" si="163"/>
        <v/>
      </c>
      <c r="BN198" s="17" t="str">
        <f t="shared" si="144"/>
        <v/>
      </c>
      <c r="BO198" s="17" t="str">
        <f t="shared" si="145"/>
        <v/>
      </c>
      <c r="BP198" s="17" t="str">
        <f t="shared" si="146"/>
        <v/>
      </c>
      <c r="BQ198" s="17" t="str">
        <f t="shared" si="147"/>
        <v/>
      </c>
      <c r="BR198" s="17" t="str">
        <f t="shared" si="148"/>
        <v/>
      </c>
    </row>
    <row r="199" spans="1:70" x14ac:dyDescent="0.25">
      <c r="A199">
        <f t="shared" si="132"/>
        <v>198</v>
      </c>
      <c r="B199" s="9"/>
      <c r="C199" s="12"/>
      <c r="D199" s="11" t="str">
        <f t="shared" si="131"/>
        <v/>
      </c>
      <c r="E199" s="11" t="str">
        <f t="shared" si="133"/>
        <v/>
      </c>
      <c r="F199" s="12"/>
      <c r="G199" s="12"/>
      <c r="H199" s="12"/>
      <c r="I199" s="12"/>
      <c r="J199" s="13"/>
      <c r="K199" s="13"/>
      <c r="L199" s="13"/>
      <c r="M199" s="13"/>
      <c r="N199" s="12"/>
      <c r="O199" s="12"/>
      <c r="P199" s="14" t="str">
        <f t="shared" si="149"/>
        <v/>
      </c>
      <c r="Q199" s="14" t="str">
        <f t="shared" si="150"/>
        <v/>
      </c>
      <c r="R199" s="14" t="str">
        <f t="shared" si="151"/>
        <v/>
      </c>
      <c r="S199" s="14" t="str">
        <f t="shared" si="152"/>
        <v/>
      </c>
      <c r="T199" s="14" t="str">
        <f t="shared" si="153"/>
        <v/>
      </c>
      <c r="U199" s="15" t="str">
        <f>IF(P199="","",P199*Config!$B$6)</f>
        <v/>
      </c>
      <c r="V199" s="15" t="str">
        <f>IF(Q199="","",Q199*Config!$B$6)</f>
        <v/>
      </c>
      <c r="W199" s="15" t="str">
        <f>IF(R199="","",R199*Config!$B$6)</f>
        <v/>
      </c>
      <c r="X199" s="15" t="str">
        <f>IF(S199="","",S199*Config!$B$6)</f>
        <v/>
      </c>
      <c r="Y199" s="15" t="str">
        <f>IF(T199="","",T199*Config!$B$6)</f>
        <v/>
      </c>
      <c r="Z199" s="15" t="str">
        <f>IF(U199="","",Config!$B$4 + SUM($U$2:U199))</f>
        <v/>
      </c>
      <c r="AA199" s="15" t="str">
        <f>IF(V199="","",Config!$B$4 + SUM($V$2:V199))</f>
        <v/>
      </c>
      <c r="AB199" s="15" t="str">
        <f>IF(W199="","",Config!$B$4 + SUM($W$2:W199))</f>
        <v/>
      </c>
      <c r="AC199" s="15" t="str">
        <f>IF(X199="","",Config!$B$4 + SUM($X$2:X199))</f>
        <v/>
      </c>
      <c r="AD199" s="15" t="str">
        <f>IF(Y199="","",Config!$B$4 + SUM($Y$2:Y199))</f>
        <v/>
      </c>
      <c r="AE199" s="15" t="str">
        <f>IF(P199="","",P199*J199/100*Config!$B$11)</f>
        <v/>
      </c>
      <c r="AF199" s="15" t="str">
        <f>IF(Q199="","",Q199*J199/100*Config!$B$11)</f>
        <v/>
      </c>
      <c r="AG199" s="15" t="str">
        <f>IF(R199="","",R199*J199/100*Config!$B$11)</f>
        <v/>
      </c>
      <c r="AH199" s="15" t="str">
        <f>IF(S199="","",S199*J199/100*Config!$B$11)</f>
        <v/>
      </c>
      <c r="AI199" s="15" t="str">
        <f>IF(T199="","",T199*J199/100*Config!$B$11)</f>
        <v/>
      </c>
      <c r="AJ199" s="15" t="str">
        <f>IF(AE199="","",Config!$B$9 + SUM($AE$2:AE199))</f>
        <v/>
      </c>
      <c r="AK199" s="15" t="str">
        <f>IF(AF199="","",Config!$B$9 + SUM($AF$2:AF199))</f>
        <v/>
      </c>
      <c r="AL199" s="15" t="str">
        <f>IF(AG199="","",Config!$B$9 + SUM($AG$2:AG199))</f>
        <v/>
      </c>
      <c r="AM199" s="15" t="str">
        <f>IF(AH199="","",Config!$B$9 + SUM($AH$2:AH199))</f>
        <v/>
      </c>
      <c r="AN199" s="15" t="str">
        <f>IF(AI199="","",Config!$B$9 + SUM($AI$2:AI199))</f>
        <v/>
      </c>
      <c r="AO199" s="16" t="str">
        <f t="shared" si="134"/>
        <v/>
      </c>
      <c r="AP199" s="16" t="str">
        <f t="shared" si="135"/>
        <v/>
      </c>
      <c r="AQ199" s="16" t="str">
        <f t="shared" si="136"/>
        <v/>
      </c>
      <c r="AR199" s="16" t="str">
        <f t="shared" si="137"/>
        <v/>
      </c>
      <c r="AS199" s="16" t="str">
        <f t="shared" si="138"/>
        <v/>
      </c>
      <c r="AT199" s="17" t="str">
        <f t="shared" si="154"/>
        <v/>
      </c>
      <c r="AU199" s="17" t="str">
        <f t="shared" si="155"/>
        <v/>
      </c>
      <c r="AV199" s="17" t="str">
        <f t="shared" si="156"/>
        <v/>
      </c>
      <c r="AW199" s="17" t="str">
        <f t="shared" si="157"/>
        <v/>
      </c>
      <c r="AX199" s="17" t="str">
        <f t="shared" si="158"/>
        <v/>
      </c>
      <c r="AY199" s="17" t="str">
        <f t="shared" si="139"/>
        <v/>
      </c>
      <c r="AZ199" s="17" t="str">
        <f t="shared" si="140"/>
        <v/>
      </c>
      <c r="BA199" s="17" t="str">
        <f t="shared" si="141"/>
        <v/>
      </c>
      <c r="BB199" s="17" t="str">
        <f t="shared" si="142"/>
        <v/>
      </c>
      <c r="BC199" s="17" t="str">
        <f t="shared" si="143"/>
        <v/>
      </c>
      <c r="BD199" s="17" t="str">
        <f>IF(OR(AE199="",B199=""),"",SUMIFS($AE$2:AE199,$B$2:B199,B199))</f>
        <v/>
      </c>
      <c r="BE199" s="17" t="str">
        <f>IF(OR(AF199="",B199=""),"",SUMIFS($AF$2:AF199,$B$2:B199,B199))</f>
        <v/>
      </c>
      <c r="BF199" s="17" t="str">
        <f>IF(OR(AG199="",B199=""),"",SUMIFS($AG$2:AG199,$B$2:B199,B199))</f>
        <v/>
      </c>
      <c r="BG199" s="17" t="str">
        <f>IF(OR(AH199="",B199=""),"",SUMIFS($AH$2:AH199,$B$2:B199,B199))</f>
        <v/>
      </c>
      <c r="BH199" s="17" t="str">
        <f>IF(OR(AI199="",B199=""),"",SUMIFS($AI$2:AI199,$B$2:B199,B199))</f>
        <v/>
      </c>
      <c r="BI199" s="17" t="str">
        <f t="shared" si="159"/>
        <v/>
      </c>
      <c r="BJ199" s="17" t="str">
        <f t="shared" si="160"/>
        <v/>
      </c>
      <c r="BK199" s="17" t="str">
        <f t="shared" si="161"/>
        <v/>
      </c>
      <c r="BL199" s="17" t="str">
        <f t="shared" si="162"/>
        <v/>
      </c>
      <c r="BM199" s="17" t="str">
        <f t="shared" si="163"/>
        <v/>
      </c>
      <c r="BN199" s="17" t="str">
        <f t="shared" si="144"/>
        <v/>
      </c>
      <c r="BO199" s="17" t="str">
        <f t="shared" si="145"/>
        <v/>
      </c>
      <c r="BP199" s="17" t="str">
        <f t="shared" si="146"/>
        <v/>
      </c>
      <c r="BQ199" s="17" t="str">
        <f t="shared" si="147"/>
        <v/>
      </c>
      <c r="BR199" s="17" t="str">
        <f t="shared" si="148"/>
        <v/>
      </c>
    </row>
    <row r="200" spans="1:70" x14ac:dyDescent="0.25">
      <c r="A200">
        <f t="shared" si="132"/>
        <v>199</v>
      </c>
      <c r="B200" s="9"/>
      <c r="C200" s="12"/>
      <c r="D200" s="11" t="str">
        <f t="shared" si="131"/>
        <v/>
      </c>
      <c r="E200" s="11" t="str">
        <f t="shared" si="133"/>
        <v/>
      </c>
      <c r="F200" s="12"/>
      <c r="G200" s="12"/>
      <c r="H200" s="12"/>
      <c r="I200" s="12"/>
      <c r="J200" s="13"/>
      <c r="K200" s="13"/>
      <c r="L200" s="13"/>
      <c r="M200" s="13"/>
      <c r="N200" s="12"/>
      <c r="O200" s="12"/>
      <c r="P200" s="14" t="str">
        <f t="shared" si="149"/>
        <v/>
      </c>
      <c r="Q200" s="14" t="str">
        <f t="shared" si="150"/>
        <v/>
      </c>
      <c r="R200" s="14" t="str">
        <f t="shared" si="151"/>
        <v/>
      </c>
      <c r="S200" s="14" t="str">
        <f t="shared" si="152"/>
        <v/>
      </c>
      <c r="T200" s="14" t="str">
        <f t="shared" si="153"/>
        <v/>
      </c>
      <c r="U200" s="15" t="str">
        <f>IF(P200="","",P200*Config!$B$6)</f>
        <v/>
      </c>
      <c r="V200" s="15" t="str">
        <f>IF(Q200="","",Q200*Config!$B$6)</f>
        <v/>
      </c>
      <c r="W200" s="15" t="str">
        <f>IF(R200="","",R200*Config!$B$6)</f>
        <v/>
      </c>
      <c r="X200" s="15" t="str">
        <f>IF(S200="","",S200*Config!$B$6)</f>
        <v/>
      </c>
      <c r="Y200" s="15" t="str">
        <f>IF(T200="","",T200*Config!$B$6)</f>
        <v/>
      </c>
      <c r="Z200" s="15" t="str">
        <f>IF(U200="","",Config!$B$4 + SUM($U$2:U200))</f>
        <v/>
      </c>
      <c r="AA200" s="15" t="str">
        <f>IF(V200="","",Config!$B$4 + SUM($V$2:V200))</f>
        <v/>
      </c>
      <c r="AB200" s="15" t="str">
        <f>IF(W200="","",Config!$B$4 + SUM($W$2:W200))</f>
        <v/>
      </c>
      <c r="AC200" s="15" t="str">
        <f>IF(X200="","",Config!$B$4 + SUM($X$2:X200))</f>
        <v/>
      </c>
      <c r="AD200" s="15" t="str">
        <f>IF(Y200="","",Config!$B$4 + SUM($Y$2:Y200))</f>
        <v/>
      </c>
      <c r="AE200" s="15" t="str">
        <f>IF(P200="","",P200*J200/100*Config!$B$11)</f>
        <v/>
      </c>
      <c r="AF200" s="15" t="str">
        <f>IF(Q200="","",Q200*J200/100*Config!$B$11)</f>
        <v/>
      </c>
      <c r="AG200" s="15" t="str">
        <f>IF(R200="","",R200*J200/100*Config!$B$11)</f>
        <v/>
      </c>
      <c r="AH200" s="15" t="str">
        <f>IF(S200="","",S200*J200/100*Config!$B$11)</f>
        <v/>
      </c>
      <c r="AI200" s="15" t="str">
        <f>IF(T200="","",T200*J200/100*Config!$B$11)</f>
        <v/>
      </c>
      <c r="AJ200" s="15" t="str">
        <f>IF(AE200="","",Config!$B$9 + SUM($AE$2:AE200))</f>
        <v/>
      </c>
      <c r="AK200" s="15" t="str">
        <f>IF(AF200="","",Config!$B$9 + SUM($AF$2:AF200))</f>
        <v/>
      </c>
      <c r="AL200" s="15" t="str">
        <f>IF(AG200="","",Config!$B$9 + SUM($AG$2:AG200))</f>
        <v/>
      </c>
      <c r="AM200" s="15" t="str">
        <f>IF(AH200="","",Config!$B$9 + SUM($AH$2:AH200))</f>
        <v/>
      </c>
      <c r="AN200" s="15" t="str">
        <f>IF(AI200="","",Config!$B$9 + SUM($AI$2:AI200))</f>
        <v/>
      </c>
      <c r="AO200" s="16" t="str">
        <f t="shared" si="134"/>
        <v/>
      </c>
      <c r="AP200" s="16" t="str">
        <f t="shared" si="135"/>
        <v/>
      </c>
      <c r="AQ200" s="16" t="str">
        <f t="shared" si="136"/>
        <v/>
      </c>
      <c r="AR200" s="16" t="str">
        <f t="shared" si="137"/>
        <v/>
      </c>
      <c r="AS200" s="16" t="str">
        <f t="shared" si="138"/>
        <v/>
      </c>
      <c r="AT200" s="17" t="str">
        <f t="shared" si="154"/>
        <v/>
      </c>
      <c r="AU200" s="17" t="str">
        <f t="shared" si="155"/>
        <v/>
      </c>
      <c r="AV200" s="17" t="str">
        <f t="shared" si="156"/>
        <v/>
      </c>
      <c r="AW200" s="17" t="str">
        <f t="shared" si="157"/>
        <v/>
      </c>
      <c r="AX200" s="17" t="str">
        <f t="shared" si="158"/>
        <v/>
      </c>
      <c r="AY200" s="17" t="str">
        <f t="shared" si="139"/>
        <v/>
      </c>
      <c r="AZ200" s="17" t="str">
        <f t="shared" si="140"/>
        <v/>
      </c>
      <c r="BA200" s="17" t="str">
        <f t="shared" si="141"/>
        <v/>
      </c>
      <c r="BB200" s="17" t="str">
        <f t="shared" si="142"/>
        <v/>
      </c>
      <c r="BC200" s="17" t="str">
        <f t="shared" si="143"/>
        <v/>
      </c>
      <c r="BD200" s="17" t="str">
        <f>IF(OR(AE200="",B200=""),"",SUMIFS($AE$2:AE200,$B$2:B200,B200))</f>
        <v/>
      </c>
      <c r="BE200" s="17" t="str">
        <f>IF(OR(AF200="",B200=""),"",SUMIFS($AF$2:AF200,$B$2:B200,B200))</f>
        <v/>
      </c>
      <c r="BF200" s="17" t="str">
        <f>IF(OR(AG200="",B200=""),"",SUMIFS($AG$2:AG200,$B$2:B200,B200))</f>
        <v/>
      </c>
      <c r="BG200" s="17" t="str">
        <f>IF(OR(AH200="",B200=""),"",SUMIFS($AH$2:AH200,$B$2:B200,B200))</f>
        <v/>
      </c>
      <c r="BH200" s="17" t="str">
        <f>IF(OR(AI200="",B200=""),"",SUMIFS($AI$2:AI200,$B$2:B200,B200))</f>
        <v/>
      </c>
      <c r="BI200" s="17" t="str">
        <f t="shared" si="159"/>
        <v/>
      </c>
      <c r="BJ200" s="17" t="str">
        <f t="shared" si="160"/>
        <v/>
      </c>
      <c r="BK200" s="17" t="str">
        <f t="shared" si="161"/>
        <v/>
      </c>
      <c r="BL200" s="17" t="str">
        <f t="shared" si="162"/>
        <v/>
      </c>
      <c r="BM200" s="17" t="str">
        <f t="shared" si="163"/>
        <v/>
      </c>
      <c r="BN200" s="17" t="str">
        <f t="shared" si="144"/>
        <v/>
      </c>
      <c r="BO200" s="17" t="str">
        <f t="shared" si="145"/>
        <v/>
      </c>
      <c r="BP200" s="17" t="str">
        <f t="shared" si="146"/>
        <v/>
      </c>
      <c r="BQ200" s="17" t="str">
        <f t="shared" si="147"/>
        <v/>
      </c>
      <c r="BR200" s="17" t="str">
        <f t="shared" si="148"/>
        <v/>
      </c>
    </row>
    <row r="201" spans="1:70" x14ac:dyDescent="0.25">
      <c r="A201">
        <f t="shared" si="132"/>
        <v>200</v>
      </c>
      <c r="B201" s="9"/>
      <c r="C201" s="12"/>
      <c r="D201" s="11" t="str">
        <f t="shared" ref="D201:D264" si="164">IF(B201="","",CHOOSE(WEEKDAY(B201,2),"Lu","Ma","Mi","Jo","Vi","Sa","Du"))</f>
        <v/>
      </c>
      <c r="E201" s="11" t="str">
        <f t="shared" si="133"/>
        <v/>
      </c>
      <c r="F201" s="12"/>
      <c r="G201" s="12"/>
      <c r="H201" s="12"/>
      <c r="I201" s="12"/>
      <c r="J201" s="13"/>
      <c r="K201" s="13"/>
      <c r="L201" s="13"/>
      <c r="M201" s="13"/>
      <c r="N201" s="12"/>
      <c r="O201" s="12"/>
      <c r="P201" s="14" t="str">
        <f t="shared" si="149"/>
        <v/>
      </c>
      <c r="Q201" s="14" t="str">
        <f t="shared" si="150"/>
        <v/>
      </c>
      <c r="R201" s="14" t="str">
        <f t="shared" si="151"/>
        <v/>
      </c>
      <c r="S201" s="14" t="str">
        <f t="shared" si="152"/>
        <v/>
      </c>
      <c r="T201" s="14" t="str">
        <f t="shared" si="153"/>
        <v/>
      </c>
      <c r="U201" s="15" t="str">
        <f>IF(P201="","",P201*Config!$B$6)</f>
        <v/>
      </c>
      <c r="V201" s="15" t="str">
        <f>IF(Q201="","",Q201*Config!$B$6)</f>
        <v/>
      </c>
      <c r="W201" s="15" t="str">
        <f>IF(R201="","",R201*Config!$B$6)</f>
        <v/>
      </c>
      <c r="X201" s="15" t="str">
        <f>IF(S201="","",S201*Config!$B$6)</f>
        <v/>
      </c>
      <c r="Y201" s="15" t="str">
        <f>IF(T201="","",T201*Config!$B$6)</f>
        <v/>
      </c>
      <c r="Z201" s="15" t="str">
        <f>IF(U201="","",Config!$B$4 + SUM($U$2:U201))</f>
        <v/>
      </c>
      <c r="AA201" s="15" t="str">
        <f>IF(V201="","",Config!$B$4 + SUM($V$2:V201))</f>
        <v/>
      </c>
      <c r="AB201" s="15" t="str">
        <f>IF(W201="","",Config!$B$4 + SUM($W$2:W201))</f>
        <v/>
      </c>
      <c r="AC201" s="15" t="str">
        <f>IF(X201="","",Config!$B$4 + SUM($X$2:X201))</f>
        <v/>
      </c>
      <c r="AD201" s="15" t="str">
        <f>IF(Y201="","",Config!$B$4 + SUM($Y$2:Y201))</f>
        <v/>
      </c>
      <c r="AE201" s="15" t="str">
        <f>IF(P201="","",P201*J201/100*Config!$B$11)</f>
        <v/>
      </c>
      <c r="AF201" s="15" t="str">
        <f>IF(Q201="","",Q201*J201/100*Config!$B$11)</f>
        <v/>
      </c>
      <c r="AG201" s="15" t="str">
        <f>IF(R201="","",R201*J201/100*Config!$B$11)</f>
        <v/>
      </c>
      <c r="AH201" s="15" t="str">
        <f>IF(S201="","",S201*J201/100*Config!$B$11)</f>
        <v/>
      </c>
      <c r="AI201" s="15" t="str">
        <f>IF(T201="","",T201*J201/100*Config!$B$11)</f>
        <v/>
      </c>
      <c r="AJ201" s="15" t="str">
        <f>IF(AE201="","",Config!$B$9 + SUM($AE$2:AE201))</f>
        <v/>
      </c>
      <c r="AK201" s="15" t="str">
        <f>IF(AF201="","",Config!$B$9 + SUM($AF$2:AF201))</f>
        <v/>
      </c>
      <c r="AL201" s="15" t="str">
        <f>IF(AG201="","",Config!$B$9 + SUM($AG$2:AG201))</f>
        <v/>
      </c>
      <c r="AM201" s="15" t="str">
        <f>IF(AH201="","",Config!$B$9 + SUM($AH$2:AH201))</f>
        <v/>
      </c>
      <c r="AN201" s="15" t="str">
        <f>IF(AI201="","",Config!$B$9 + SUM($AI$2:AI201))</f>
        <v/>
      </c>
      <c r="AO201" s="16" t="str">
        <f t="shared" si="134"/>
        <v/>
      </c>
      <c r="AP201" s="16" t="str">
        <f t="shared" si="135"/>
        <v/>
      </c>
      <c r="AQ201" s="16" t="str">
        <f t="shared" si="136"/>
        <v/>
      </c>
      <c r="AR201" s="16" t="str">
        <f t="shared" si="137"/>
        <v/>
      </c>
      <c r="AS201" s="16" t="str">
        <f t="shared" si="138"/>
        <v/>
      </c>
      <c r="AT201" s="17" t="str">
        <f t="shared" si="154"/>
        <v/>
      </c>
      <c r="AU201" s="17" t="str">
        <f t="shared" si="155"/>
        <v/>
      </c>
      <c r="AV201" s="17" t="str">
        <f t="shared" si="156"/>
        <v/>
      </c>
      <c r="AW201" s="17" t="str">
        <f t="shared" si="157"/>
        <v/>
      </c>
      <c r="AX201" s="17" t="str">
        <f t="shared" si="158"/>
        <v/>
      </c>
      <c r="AY201" s="17" t="str">
        <f t="shared" si="139"/>
        <v/>
      </c>
      <c r="AZ201" s="17" t="str">
        <f t="shared" si="140"/>
        <v/>
      </c>
      <c r="BA201" s="17" t="str">
        <f t="shared" si="141"/>
        <v/>
      </c>
      <c r="BB201" s="17" t="str">
        <f t="shared" si="142"/>
        <v/>
      </c>
      <c r="BC201" s="17" t="str">
        <f t="shared" si="143"/>
        <v/>
      </c>
      <c r="BD201" s="17" t="str">
        <f>IF(OR(AE201="",B201=""),"",SUMIFS($AE$2:AE201,$B$2:B201,B201))</f>
        <v/>
      </c>
      <c r="BE201" s="17" t="str">
        <f>IF(OR(AF201="",B201=""),"",SUMIFS($AF$2:AF201,$B$2:B201,B201))</f>
        <v/>
      </c>
      <c r="BF201" s="17" t="str">
        <f>IF(OR(AG201="",B201=""),"",SUMIFS($AG$2:AG201,$B$2:B201,B201))</f>
        <v/>
      </c>
      <c r="BG201" s="17" t="str">
        <f>IF(OR(AH201="",B201=""),"",SUMIFS($AH$2:AH201,$B$2:B201,B201))</f>
        <v/>
      </c>
      <c r="BH201" s="17" t="str">
        <f>IF(OR(AI201="",B201=""),"",SUMIFS($AI$2:AI201,$B$2:B201,B201))</f>
        <v/>
      </c>
      <c r="BI201" s="17" t="str">
        <f t="shared" si="159"/>
        <v/>
      </c>
      <c r="BJ201" s="17" t="str">
        <f t="shared" si="160"/>
        <v/>
      </c>
      <c r="BK201" s="17" t="str">
        <f t="shared" si="161"/>
        <v/>
      </c>
      <c r="BL201" s="17" t="str">
        <f t="shared" si="162"/>
        <v/>
      </c>
      <c r="BM201" s="17" t="str">
        <f t="shared" si="163"/>
        <v/>
      </c>
      <c r="BN201" s="17" t="str">
        <f t="shared" si="144"/>
        <v/>
      </c>
      <c r="BO201" s="17" t="str">
        <f t="shared" si="145"/>
        <v/>
      </c>
      <c r="BP201" s="17" t="str">
        <f t="shared" si="146"/>
        <v/>
      </c>
      <c r="BQ201" s="17" t="str">
        <f t="shared" si="147"/>
        <v/>
      </c>
      <c r="BR201" s="17" t="str">
        <f t="shared" si="148"/>
        <v/>
      </c>
    </row>
    <row r="202" spans="1:70" x14ac:dyDescent="0.25">
      <c r="A202">
        <f t="shared" si="132"/>
        <v>201</v>
      </c>
      <c r="B202" s="9"/>
      <c r="C202" s="12"/>
      <c r="D202" s="11" t="str">
        <f t="shared" si="164"/>
        <v/>
      </c>
      <c r="E202" s="11" t="str">
        <f t="shared" si="133"/>
        <v/>
      </c>
      <c r="F202" s="12"/>
      <c r="G202" s="12"/>
      <c r="H202" s="12"/>
      <c r="I202" s="12"/>
      <c r="J202" s="13"/>
      <c r="K202" s="13"/>
      <c r="L202" s="13"/>
      <c r="M202" s="13"/>
      <c r="N202" s="12"/>
      <c r="O202" s="12"/>
      <c r="P202" s="14" t="str">
        <f t="shared" si="149"/>
        <v/>
      </c>
      <c r="Q202" s="14" t="str">
        <f t="shared" si="150"/>
        <v/>
      </c>
      <c r="R202" s="14" t="str">
        <f t="shared" si="151"/>
        <v/>
      </c>
      <c r="S202" s="14" t="str">
        <f t="shared" si="152"/>
        <v/>
      </c>
      <c r="T202" s="14" t="str">
        <f t="shared" si="153"/>
        <v/>
      </c>
      <c r="U202" s="15" t="str">
        <f>IF(P202="","",P202*Config!$B$6)</f>
        <v/>
      </c>
      <c r="V202" s="15" t="str">
        <f>IF(Q202="","",Q202*Config!$B$6)</f>
        <v/>
      </c>
      <c r="W202" s="15" t="str">
        <f>IF(R202="","",R202*Config!$B$6)</f>
        <v/>
      </c>
      <c r="X202" s="15" t="str">
        <f>IF(S202="","",S202*Config!$B$6)</f>
        <v/>
      </c>
      <c r="Y202" s="15" t="str">
        <f>IF(T202="","",T202*Config!$B$6)</f>
        <v/>
      </c>
      <c r="Z202" s="15" t="str">
        <f>IF(U202="","",Config!$B$4 + SUM($U$2:U202))</f>
        <v/>
      </c>
      <c r="AA202" s="15" t="str">
        <f>IF(V202="","",Config!$B$4 + SUM($V$2:V202))</f>
        <v/>
      </c>
      <c r="AB202" s="15" t="str">
        <f>IF(W202="","",Config!$B$4 + SUM($W$2:W202))</f>
        <v/>
      </c>
      <c r="AC202" s="15" t="str">
        <f>IF(X202="","",Config!$B$4 + SUM($X$2:X202))</f>
        <v/>
      </c>
      <c r="AD202" s="15" t="str">
        <f>IF(Y202="","",Config!$B$4 + SUM($Y$2:Y202))</f>
        <v/>
      </c>
      <c r="AE202" s="15" t="str">
        <f>IF(P202="","",P202*J202/100*Config!$B$11)</f>
        <v/>
      </c>
      <c r="AF202" s="15" t="str">
        <f>IF(Q202="","",Q202*J202/100*Config!$B$11)</f>
        <v/>
      </c>
      <c r="AG202" s="15" t="str">
        <f>IF(R202="","",R202*J202/100*Config!$B$11)</f>
        <v/>
      </c>
      <c r="AH202" s="15" t="str">
        <f>IF(S202="","",S202*J202/100*Config!$B$11)</f>
        <v/>
      </c>
      <c r="AI202" s="15" t="str">
        <f>IF(T202="","",T202*J202/100*Config!$B$11)</f>
        <v/>
      </c>
      <c r="AJ202" s="15" t="str">
        <f>IF(AE202="","",Config!$B$9 + SUM($AE$2:AE202))</f>
        <v/>
      </c>
      <c r="AK202" s="15" t="str">
        <f>IF(AF202="","",Config!$B$9 + SUM($AF$2:AF202))</f>
        <v/>
      </c>
      <c r="AL202" s="15" t="str">
        <f>IF(AG202="","",Config!$B$9 + SUM($AG$2:AG202))</f>
        <v/>
      </c>
      <c r="AM202" s="15" t="str">
        <f>IF(AH202="","",Config!$B$9 + SUM($AH$2:AH202))</f>
        <v/>
      </c>
      <c r="AN202" s="15" t="str">
        <f>IF(AI202="","",Config!$B$9 + SUM($AI$2:AI202))</f>
        <v/>
      </c>
      <c r="AO202" s="16" t="str">
        <f t="shared" si="134"/>
        <v/>
      </c>
      <c r="AP202" s="16" t="str">
        <f t="shared" si="135"/>
        <v/>
      </c>
      <c r="AQ202" s="16" t="str">
        <f t="shared" si="136"/>
        <v/>
      </c>
      <c r="AR202" s="16" t="str">
        <f t="shared" si="137"/>
        <v/>
      </c>
      <c r="AS202" s="16" t="str">
        <f t="shared" si="138"/>
        <v/>
      </c>
      <c r="AT202" s="17" t="str">
        <f t="shared" si="154"/>
        <v/>
      </c>
      <c r="AU202" s="17" t="str">
        <f t="shared" si="155"/>
        <v/>
      </c>
      <c r="AV202" s="17" t="str">
        <f t="shared" si="156"/>
        <v/>
      </c>
      <c r="AW202" s="17" t="str">
        <f t="shared" si="157"/>
        <v/>
      </c>
      <c r="AX202" s="17" t="str">
        <f t="shared" si="158"/>
        <v/>
      </c>
      <c r="AY202" s="17" t="str">
        <f t="shared" si="139"/>
        <v/>
      </c>
      <c r="AZ202" s="17" t="str">
        <f t="shared" si="140"/>
        <v/>
      </c>
      <c r="BA202" s="17" t="str">
        <f t="shared" si="141"/>
        <v/>
      </c>
      <c r="BB202" s="17" t="str">
        <f t="shared" si="142"/>
        <v/>
      </c>
      <c r="BC202" s="17" t="str">
        <f t="shared" si="143"/>
        <v/>
      </c>
      <c r="BD202" s="17" t="str">
        <f>IF(OR(AE202="",B202=""),"",SUMIFS($AE$2:AE202,$B$2:B202,B202))</f>
        <v/>
      </c>
      <c r="BE202" s="17" t="str">
        <f>IF(OR(AF202="",B202=""),"",SUMIFS($AF$2:AF202,$B$2:B202,B202))</f>
        <v/>
      </c>
      <c r="BF202" s="17" t="str">
        <f>IF(OR(AG202="",B202=""),"",SUMIFS($AG$2:AG202,$B$2:B202,B202))</f>
        <v/>
      </c>
      <c r="BG202" s="17" t="str">
        <f>IF(OR(AH202="",B202=""),"",SUMIFS($AH$2:AH202,$B$2:B202,B202))</f>
        <v/>
      </c>
      <c r="BH202" s="17" t="str">
        <f>IF(OR(AI202="",B202=""),"",SUMIFS($AI$2:AI202,$B$2:B202,B202))</f>
        <v/>
      </c>
      <c r="BI202" s="17" t="str">
        <f t="shared" si="159"/>
        <v/>
      </c>
      <c r="BJ202" s="17" t="str">
        <f t="shared" si="160"/>
        <v/>
      </c>
      <c r="BK202" s="17" t="str">
        <f t="shared" si="161"/>
        <v/>
      </c>
      <c r="BL202" s="17" t="str">
        <f t="shared" si="162"/>
        <v/>
      </c>
      <c r="BM202" s="17" t="str">
        <f t="shared" si="163"/>
        <v/>
      </c>
      <c r="BN202" s="17" t="str">
        <f t="shared" si="144"/>
        <v/>
      </c>
      <c r="BO202" s="17" t="str">
        <f t="shared" si="145"/>
        <v/>
      </c>
      <c r="BP202" s="17" t="str">
        <f t="shared" si="146"/>
        <v/>
      </c>
      <c r="BQ202" s="17" t="str">
        <f t="shared" si="147"/>
        <v/>
      </c>
      <c r="BR202" s="17" t="str">
        <f t="shared" si="148"/>
        <v/>
      </c>
    </row>
    <row r="203" spans="1:70" x14ac:dyDescent="0.25">
      <c r="A203">
        <f t="shared" si="132"/>
        <v>202</v>
      </c>
      <c r="B203" s="9"/>
      <c r="C203" s="12"/>
      <c r="D203" s="11" t="str">
        <f t="shared" si="164"/>
        <v/>
      </c>
      <c r="E203" s="11" t="str">
        <f t="shared" si="133"/>
        <v/>
      </c>
      <c r="F203" s="12"/>
      <c r="G203" s="12"/>
      <c r="H203" s="12"/>
      <c r="I203" s="12"/>
      <c r="J203" s="13"/>
      <c r="K203" s="13"/>
      <c r="L203" s="13"/>
      <c r="M203" s="13"/>
      <c r="N203" s="12"/>
      <c r="O203" s="12"/>
      <c r="P203" s="14" t="str">
        <f t="shared" si="149"/>
        <v/>
      </c>
      <c r="Q203" s="14" t="str">
        <f t="shared" si="150"/>
        <v/>
      </c>
      <c r="R203" s="14" t="str">
        <f t="shared" si="151"/>
        <v/>
      </c>
      <c r="S203" s="14" t="str">
        <f t="shared" si="152"/>
        <v/>
      </c>
      <c r="T203" s="14" t="str">
        <f t="shared" si="153"/>
        <v/>
      </c>
      <c r="U203" s="15" t="str">
        <f>IF(P203="","",P203*Config!$B$6)</f>
        <v/>
      </c>
      <c r="V203" s="15" t="str">
        <f>IF(Q203="","",Q203*Config!$B$6)</f>
        <v/>
      </c>
      <c r="W203" s="15" t="str">
        <f>IF(R203="","",R203*Config!$B$6)</f>
        <v/>
      </c>
      <c r="X203" s="15" t="str">
        <f>IF(S203="","",S203*Config!$B$6)</f>
        <v/>
      </c>
      <c r="Y203" s="15" t="str">
        <f>IF(T203="","",T203*Config!$B$6)</f>
        <v/>
      </c>
      <c r="Z203" s="15" t="str">
        <f>IF(U203="","",Config!$B$4 + SUM($U$2:U203))</f>
        <v/>
      </c>
      <c r="AA203" s="15" t="str">
        <f>IF(V203="","",Config!$B$4 + SUM($V$2:V203))</f>
        <v/>
      </c>
      <c r="AB203" s="15" t="str">
        <f>IF(W203="","",Config!$B$4 + SUM($W$2:W203))</f>
        <v/>
      </c>
      <c r="AC203" s="15" t="str">
        <f>IF(X203="","",Config!$B$4 + SUM($X$2:X203))</f>
        <v/>
      </c>
      <c r="AD203" s="15" t="str">
        <f>IF(Y203="","",Config!$B$4 + SUM($Y$2:Y203))</f>
        <v/>
      </c>
      <c r="AE203" s="15" t="str">
        <f>IF(P203="","",P203*J203/100*Config!$B$11)</f>
        <v/>
      </c>
      <c r="AF203" s="15" t="str">
        <f>IF(Q203="","",Q203*J203/100*Config!$B$11)</f>
        <v/>
      </c>
      <c r="AG203" s="15" t="str">
        <f>IF(R203="","",R203*J203/100*Config!$B$11)</f>
        <v/>
      </c>
      <c r="AH203" s="15" t="str">
        <f>IF(S203="","",S203*J203/100*Config!$B$11)</f>
        <v/>
      </c>
      <c r="AI203" s="15" t="str">
        <f>IF(T203="","",T203*J203/100*Config!$B$11)</f>
        <v/>
      </c>
      <c r="AJ203" s="15" t="str">
        <f>IF(AE203="","",Config!$B$9 + SUM($AE$2:AE203))</f>
        <v/>
      </c>
      <c r="AK203" s="15" t="str">
        <f>IF(AF203="","",Config!$B$9 + SUM($AF$2:AF203))</f>
        <v/>
      </c>
      <c r="AL203" s="15" t="str">
        <f>IF(AG203="","",Config!$B$9 + SUM($AG$2:AG203))</f>
        <v/>
      </c>
      <c r="AM203" s="15" t="str">
        <f>IF(AH203="","",Config!$B$9 + SUM($AH$2:AH203))</f>
        <v/>
      </c>
      <c r="AN203" s="15" t="str">
        <f>IF(AI203="","",Config!$B$9 + SUM($AI$2:AI203))</f>
        <v/>
      </c>
      <c r="AO203" s="16" t="str">
        <f t="shared" si="134"/>
        <v/>
      </c>
      <c r="AP203" s="16" t="str">
        <f t="shared" si="135"/>
        <v/>
      </c>
      <c r="AQ203" s="16" t="str">
        <f t="shared" si="136"/>
        <v/>
      </c>
      <c r="AR203" s="16" t="str">
        <f t="shared" si="137"/>
        <v/>
      </c>
      <c r="AS203" s="16" t="str">
        <f t="shared" si="138"/>
        <v/>
      </c>
      <c r="AT203" s="17" t="str">
        <f t="shared" si="154"/>
        <v/>
      </c>
      <c r="AU203" s="17" t="str">
        <f t="shared" si="155"/>
        <v/>
      </c>
      <c r="AV203" s="17" t="str">
        <f t="shared" si="156"/>
        <v/>
      </c>
      <c r="AW203" s="17" t="str">
        <f t="shared" si="157"/>
        <v/>
      </c>
      <c r="AX203" s="17" t="str">
        <f t="shared" si="158"/>
        <v/>
      </c>
      <c r="AY203" s="17" t="str">
        <f t="shared" si="139"/>
        <v/>
      </c>
      <c r="AZ203" s="17" t="str">
        <f t="shared" si="140"/>
        <v/>
      </c>
      <c r="BA203" s="17" t="str">
        <f t="shared" si="141"/>
        <v/>
      </c>
      <c r="BB203" s="17" t="str">
        <f t="shared" si="142"/>
        <v/>
      </c>
      <c r="BC203" s="17" t="str">
        <f t="shared" si="143"/>
        <v/>
      </c>
      <c r="BD203" s="17" t="str">
        <f>IF(OR(AE203="",B203=""),"",SUMIFS($AE$2:AE203,$B$2:B203,B203))</f>
        <v/>
      </c>
      <c r="BE203" s="17" t="str">
        <f>IF(OR(AF203="",B203=""),"",SUMIFS($AF$2:AF203,$B$2:B203,B203))</f>
        <v/>
      </c>
      <c r="BF203" s="17" t="str">
        <f>IF(OR(AG203="",B203=""),"",SUMIFS($AG$2:AG203,$B$2:B203,B203))</f>
        <v/>
      </c>
      <c r="BG203" s="17" t="str">
        <f>IF(OR(AH203="",B203=""),"",SUMIFS($AH$2:AH203,$B$2:B203,B203))</f>
        <v/>
      </c>
      <c r="BH203" s="17" t="str">
        <f>IF(OR(AI203="",B203=""),"",SUMIFS($AI$2:AI203,$B$2:B203,B203))</f>
        <v/>
      </c>
      <c r="BI203" s="17" t="str">
        <f t="shared" si="159"/>
        <v/>
      </c>
      <c r="BJ203" s="17" t="str">
        <f t="shared" si="160"/>
        <v/>
      </c>
      <c r="BK203" s="17" t="str">
        <f t="shared" si="161"/>
        <v/>
      </c>
      <c r="BL203" s="17" t="str">
        <f t="shared" si="162"/>
        <v/>
      </c>
      <c r="BM203" s="17" t="str">
        <f t="shared" si="163"/>
        <v/>
      </c>
      <c r="BN203" s="17" t="str">
        <f t="shared" si="144"/>
        <v/>
      </c>
      <c r="BO203" s="17" t="str">
        <f t="shared" si="145"/>
        <v/>
      </c>
      <c r="BP203" s="17" t="str">
        <f t="shared" si="146"/>
        <v/>
      </c>
      <c r="BQ203" s="17" t="str">
        <f t="shared" si="147"/>
        <v/>
      </c>
      <c r="BR203" s="17" t="str">
        <f t="shared" si="148"/>
        <v/>
      </c>
    </row>
    <row r="204" spans="1:70" x14ac:dyDescent="0.25">
      <c r="A204">
        <f t="shared" si="132"/>
        <v>203</v>
      </c>
      <c r="B204" s="9"/>
      <c r="C204" s="12"/>
      <c r="D204" s="11" t="str">
        <f t="shared" si="164"/>
        <v/>
      </c>
      <c r="E204" s="11" t="str">
        <f t="shared" si="133"/>
        <v/>
      </c>
      <c r="F204" s="12"/>
      <c r="G204" s="12"/>
      <c r="H204" s="12"/>
      <c r="I204" s="12"/>
      <c r="J204" s="13"/>
      <c r="K204" s="13"/>
      <c r="L204" s="13"/>
      <c r="M204" s="13"/>
      <c r="N204" s="12"/>
      <c r="O204" s="12"/>
      <c r="P204" s="14" t="str">
        <f t="shared" si="149"/>
        <v/>
      </c>
      <c r="Q204" s="14" t="str">
        <f t="shared" si="150"/>
        <v/>
      </c>
      <c r="R204" s="14" t="str">
        <f t="shared" si="151"/>
        <v/>
      </c>
      <c r="S204" s="14" t="str">
        <f t="shared" si="152"/>
        <v/>
      </c>
      <c r="T204" s="14" t="str">
        <f t="shared" si="153"/>
        <v/>
      </c>
      <c r="U204" s="15" t="str">
        <f>IF(P204="","",P204*Config!$B$6)</f>
        <v/>
      </c>
      <c r="V204" s="15" t="str">
        <f>IF(Q204="","",Q204*Config!$B$6)</f>
        <v/>
      </c>
      <c r="W204" s="15" t="str">
        <f>IF(R204="","",R204*Config!$B$6)</f>
        <v/>
      </c>
      <c r="X204" s="15" t="str">
        <f>IF(S204="","",S204*Config!$B$6)</f>
        <v/>
      </c>
      <c r="Y204" s="15" t="str">
        <f>IF(T204="","",T204*Config!$B$6)</f>
        <v/>
      </c>
      <c r="Z204" s="15" t="str">
        <f>IF(U204="","",Config!$B$4 + SUM($U$2:U204))</f>
        <v/>
      </c>
      <c r="AA204" s="15" t="str">
        <f>IF(V204="","",Config!$B$4 + SUM($V$2:V204))</f>
        <v/>
      </c>
      <c r="AB204" s="15" t="str">
        <f>IF(W204="","",Config!$B$4 + SUM($W$2:W204))</f>
        <v/>
      </c>
      <c r="AC204" s="15" t="str">
        <f>IF(X204="","",Config!$B$4 + SUM($X$2:X204))</f>
        <v/>
      </c>
      <c r="AD204" s="15" t="str">
        <f>IF(Y204="","",Config!$B$4 + SUM($Y$2:Y204))</f>
        <v/>
      </c>
      <c r="AE204" s="15" t="str">
        <f>IF(P204="","",P204*J204/100*Config!$B$11)</f>
        <v/>
      </c>
      <c r="AF204" s="15" t="str">
        <f>IF(Q204="","",Q204*J204/100*Config!$B$11)</f>
        <v/>
      </c>
      <c r="AG204" s="15" t="str">
        <f>IF(R204="","",R204*J204/100*Config!$B$11)</f>
        <v/>
      </c>
      <c r="AH204" s="15" t="str">
        <f>IF(S204="","",S204*J204/100*Config!$B$11)</f>
        <v/>
      </c>
      <c r="AI204" s="15" t="str">
        <f>IF(T204="","",T204*J204/100*Config!$B$11)</f>
        <v/>
      </c>
      <c r="AJ204" s="15" t="str">
        <f>IF(AE204="","",Config!$B$9 + SUM($AE$2:AE204))</f>
        <v/>
      </c>
      <c r="AK204" s="15" t="str">
        <f>IF(AF204="","",Config!$B$9 + SUM($AF$2:AF204))</f>
        <v/>
      </c>
      <c r="AL204" s="15" t="str">
        <f>IF(AG204="","",Config!$B$9 + SUM($AG$2:AG204))</f>
        <v/>
      </c>
      <c r="AM204" s="15" t="str">
        <f>IF(AH204="","",Config!$B$9 + SUM($AH$2:AH204))</f>
        <v/>
      </c>
      <c r="AN204" s="15" t="str">
        <f>IF(AI204="","",Config!$B$9 + SUM($AI$2:AI204))</f>
        <v/>
      </c>
      <c r="AO204" s="16" t="str">
        <f t="shared" si="134"/>
        <v/>
      </c>
      <c r="AP204" s="16" t="str">
        <f t="shared" si="135"/>
        <v/>
      </c>
      <c r="AQ204" s="16" t="str">
        <f t="shared" si="136"/>
        <v/>
      </c>
      <c r="AR204" s="16" t="str">
        <f t="shared" si="137"/>
        <v/>
      </c>
      <c r="AS204" s="16" t="str">
        <f t="shared" si="138"/>
        <v/>
      </c>
      <c r="AT204" s="17" t="str">
        <f t="shared" si="154"/>
        <v/>
      </c>
      <c r="AU204" s="17" t="str">
        <f t="shared" si="155"/>
        <v/>
      </c>
      <c r="AV204" s="17" t="str">
        <f t="shared" si="156"/>
        <v/>
      </c>
      <c r="AW204" s="17" t="str">
        <f t="shared" si="157"/>
        <v/>
      </c>
      <c r="AX204" s="17" t="str">
        <f t="shared" si="158"/>
        <v/>
      </c>
      <c r="AY204" s="17" t="str">
        <f t="shared" si="139"/>
        <v/>
      </c>
      <c r="AZ204" s="17" t="str">
        <f t="shared" si="140"/>
        <v/>
      </c>
      <c r="BA204" s="17" t="str">
        <f t="shared" si="141"/>
        <v/>
      </c>
      <c r="BB204" s="17" t="str">
        <f t="shared" si="142"/>
        <v/>
      </c>
      <c r="BC204" s="17" t="str">
        <f t="shared" si="143"/>
        <v/>
      </c>
      <c r="BD204" s="17" t="str">
        <f>IF(OR(AE204="",B204=""),"",SUMIFS($AE$2:AE204,$B$2:B204,B204))</f>
        <v/>
      </c>
      <c r="BE204" s="17" t="str">
        <f>IF(OR(AF204="",B204=""),"",SUMIFS($AF$2:AF204,$B$2:B204,B204))</f>
        <v/>
      </c>
      <c r="BF204" s="17" t="str">
        <f>IF(OR(AG204="",B204=""),"",SUMIFS($AG$2:AG204,$B$2:B204,B204))</f>
        <v/>
      </c>
      <c r="BG204" s="17" t="str">
        <f>IF(OR(AH204="",B204=""),"",SUMIFS($AH$2:AH204,$B$2:B204,B204))</f>
        <v/>
      </c>
      <c r="BH204" s="17" t="str">
        <f>IF(OR(AI204="",B204=""),"",SUMIFS($AI$2:AI204,$B$2:B204,B204))</f>
        <v/>
      </c>
      <c r="BI204" s="17" t="str">
        <f t="shared" si="159"/>
        <v/>
      </c>
      <c r="BJ204" s="17" t="str">
        <f t="shared" si="160"/>
        <v/>
      </c>
      <c r="BK204" s="17" t="str">
        <f t="shared" si="161"/>
        <v/>
      </c>
      <c r="BL204" s="17" t="str">
        <f t="shared" si="162"/>
        <v/>
      </c>
      <c r="BM204" s="17" t="str">
        <f t="shared" si="163"/>
        <v/>
      </c>
      <c r="BN204" s="17" t="str">
        <f t="shared" si="144"/>
        <v/>
      </c>
      <c r="BO204" s="17" t="str">
        <f t="shared" si="145"/>
        <v/>
      </c>
      <c r="BP204" s="17" t="str">
        <f t="shared" si="146"/>
        <v/>
      </c>
      <c r="BQ204" s="17" t="str">
        <f t="shared" si="147"/>
        <v/>
      </c>
      <c r="BR204" s="17" t="str">
        <f t="shared" si="148"/>
        <v/>
      </c>
    </row>
    <row r="205" spans="1:70" x14ac:dyDescent="0.25">
      <c r="A205">
        <f t="shared" si="132"/>
        <v>204</v>
      </c>
      <c r="B205" s="9"/>
      <c r="C205" s="12"/>
      <c r="D205" s="11" t="str">
        <f t="shared" si="164"/>
        <v/>
      </c>
      <c r="E205" s="11" t="str">
        <f t="shared" si="133"/>
        <v/>
      </c>
      <c r="F205" s="12"/>
      <c r="G205" s="12"/>
      <c r="H205" s="12"/>
      <c r="I205" s="12"/>
      <c r="J205" s="13"/>
      <c r="K205" s="13"/>
      <c r="L205" s="13"/>
      <c r="M205" s="13"/>
      <c r="N205" s="12"/>
      <c r="O205" s="12"/>
      <c r="P205" s="14" t="str">
        <f t="shared" si="149"/>
        <v/>
      </c>
      <c r="Q205" s="14" t="str">
        <f t="shared" si="150"/>
        <v/>
      </c>
      <c r="R205" s="14" t="str">
        <f t="shared" si="151"/>
        <v/>
      </c>
      <c r="S205" s="14" t="str">
        <f t="shared" si="152"/>
        <v/>
      </c>
      <c r="T205" s="14" t="str">
        <f t="shared" si="153"/>
        <v/>
      </c>
      <c r="U205" s="15" t="str">
        <f>IF(P205="","",P205*Config!$B$6)</f>
        <v/>
      </c>
      <c r="V205" s="15" t="str">
        <f>IF(Q205="","",Q205*Config!$B$6)</f>
        <v/>
      </c>
      <c r="W205" s="15" t="str">
        <f>IF(R205="","",R205*Config!$B$6)</f>
        <v/>
      </c>
      <c r="X205" s="15" t="str">
        <f>IF(S205="","",S205*Config!$B$6)</f>
        <v/>
      </c>
      <c r="Y205" s="15" t="str">
        <f>IF(T205="","",T205*Config!$B$6)</f>
        <v/>
      </c>
      <c r="Z205" s="15" t="str">
        <f>IF(U205="","",Config!$B$4 + SUM($U$2:U205))</f>
        <v/>
      </c>
      <c r="AA205" s="15" t="str">
        <f>IF(V205="","",Config!$B$4 + SUM($V$2:V205))</f>
        <v/>
      </c>
      <c r="AB205" s="15" t="str">
        <f>IF(W205="","",Config!$B$4 + SUM($W$2:W205))</f>
        <v/>
      </c>
      <c r="AC205" s="15" t="str">
        <f>IF(X205="","",Config!$B$4 + SUM($X$2:X205))</f>
        <v/>
      </c>
      <c r="AD205" s="15" t="str">
        <f>IF(Y205="","",Config!$B$4 + SUM($Y$2:Y205))</f>
        <v/>
      </c>
      <c r="AE205" s="15" t="str">
        <f>IF(P205="","",P205*J205/100*Config!$B$11)</f>
        <v/>
      </c>
      <c r="AF205" s="15" t="str">
        <f>IF(Q205="","",Q205*J205/100*Config!$B$11)</f>
        <v/>
      </c>
      <c r="AG205" s="15" t="str">
        <f>IF(R205="","",R205*J205/100*Config!$B$11)</f>
        <v/>
      </c>
      <c r="AH205" s="15" t="str">
        <f>IF(S205="","",S205*J205/100*Config!$B$11)</f>
        <v/>
      </c>
      <c r="AI205" s="15" t="str">
        <f>IF(T205="","",T205*J205/100*Config!$B$11)</f>
        <v/>
      </c>
      <c r="AJ205" s="15" t="str">
        <f>IF(AE205="","",Config!$B$9 + SUM($AE$2:AE205))</f>
        <v/>
      </c>
      <c r="AK205" s="15" t="str">
        <f>IF(AF205="","",Config!$B$9 + SUM($AF$2:AF205))</f>
        <v/>
      </c>
      <c r="AL205" s="15" t="str">
        <f>IF(AG205="","",Config!$B$9 + SUM($AG$2:AG205))</f>
        <v/>
      </c>
      <c r="AM205" s="15" t="str">
        <f>IF(AH205="","",Config!$B$9 + SUM($AH$2:AH205))</f>
        <v/>
      </c>
      <c r="AN205" s="15" t="str">
        <f>IF(AI205="","",Config!$B$9 + SUM($AI$2:AI205))</f>
        <v/>
      </c>
      <c r="AO205" s="16" t="str">
        <f t="shared" si="134"/>
        <v/>
      </c>
      <c r="AP205" s="16" t="str">
        <f t="shared" si="135"/>
        <v/>
      </c>
      <c r="AQ205" s="16" t="str">
        <f t="shared" si="136"/>
        <v/>
      </c>
      <c r="AR205" s="16" t="str">
        <f t="shared" si="137"/>
        <v/>
      </c>
      <c r="AS205" s="16" t="str">
        <f t="shared" si="138"/>
        <v/>
      </c>
      <c r="AT205" s="17" t="str">
        <f t="shared" si="154"/>
        <v/>
      </c>
      <c r="AU205" s="17" t="str">
        <f t="shared" si="155"/>
        <v/>
      </c>
      <c r="AV205" s="17" t="str">
        <f t="shared" si="156"/>
        <v/>
      </c>
      <c r="AW205" s="17" t="str">
        <f t="shared" si="157"/>
        <v/>
      </c>
      <c r="AX205" s="17" t="str">
        <f t="shared" si="158"/>
        <v/>
      </c>
      <c r="AY205" s="17" t="str">
        <f t="shared" si="139"/>
        <v/>
      </c>
      <c r="AZ205" s="17" t="str">
        <f t="shared" si="140"/>
        <v/>
      </c>
      <c r="BA205" s="17" t="str">
        <f t="shared" si="141"/>
        <v/>
      </c>
      <c r="BB205" s="17" t="str">
        <f t="shared" si="142"/>
        <v/>
      </c>
      <c r="BC205" s="17" t="str">
        <f t="shared" si="143"/>
        <v/>
      </c>
      <c r="BD205" s="17" t="str">
        <f>IF(OR(AE205="",B205=""),"",SUMIFS($AE$2:AE205,$B$2:B205,B205))</f>
        <v/>
      </c>
      <c r="BE205" s="17" t="str">
        <f>IF(OR(AF205="",B205=""),"",SUMIFS($AF$2:AF205,$B$2:B205,B205))</f>
        <v/>
      </c>
      <c r="BF205" s="17" t="str">
        <f>IF(OR(AG205="",B205=""),"",SUMIFS($AG$2:AG205,$B$2:B205,B205))</f>
        <v/>
      </c>
      <c r="BG205" s="17" t="str">
        <f>IF(OR(AH205="",B205=""),"",SUMIFS($AH$2:AH205,$B$2:B205,B205))</f>
        <v/>
      </c>
      <c r="BH205" s="17" t="str">
        <f>IF(OR(AI205="",B205=""),"",SUMIFS($AI$2:AI205,$B$2:B205,B205))</f>
        <v/>
      </c>
      <c r="BI205" s="17" t="str">
        <f t="shared" si="159"/>
        <v/>
      </c>
      <c r="BJ205" s="17" t="str">
        <f t="shared" si="160"/>
        <v/>
      </c>
      <c r="BK205" s="17" t="str">
        <f t="shared" si="161"/>
        <v/>
      </c>
      <c r="BL205" s="17" t="str">
        <f t="shared" si="162"/>
        <v/>
      </c>
      <c r="BM205" s="17" t="str">
        <f t="shared" si="163"/>
        <v/>
      </c>
      <c r="BN205" s="17" t="str">
        <f t="shared" si="144"/>
        <v/>
      </c>
      <c r="BO205" s="17" t="str">
        <f t="shared" si="145"/>
        <v/>
      </c>
      <c r="BP205" s="17" t="str">
        <f t="shared" si="146"/>
        <v/>
      </c>
      <c r="BQ205" s="17" t="str">
        <f t="shared" si="147"/>
        <v/>
      </c>
      <c r="BR205" s="17" t="str">
        <f t="shared" si="148"/>
        <v/>
      </c>
    </row>
    <row r="206" spans="1:70" x14ac:dyDescent="0.25">
      <c r="A206">
        <f t="shared" si="132"/>
        <v>205</v>
      </c>
      <c r="B206" s="9"/>
      <c r="C206" s="12"/>
      <c r="D206" s="11" t="str">
        <f t="shared" si="164"/>
        <v/>
      </c>
      <c r="E206" s="11" t="str">
        <f t="shared" si="133"/>
        <v/>
      </c>
      <c r="F206" s="12"/>
      <c r="G206" s="12"/>
      <c r="H206" s="12"/>
      <c r="I206" s="12"/>
      <c r="J206" s="13"/>
      <c r="K206" s="13"/>
      <c r="L206" s="13"/>
      <c r="M206" s="13"/>
      <c r="N206" s="12"/>
      <c r="O206" s="12"/>
      <c r="P206" s="14" t="str">
        <f t="shared" si="149"/>
        <v/>
      </c>
      <c r="Q206" s="14" t="str">
        <f t="shared" si="150"/>
        <v/>
      </c>
      <c r="R206" s="14" t="str">
        <f t="shared" si="151"/>
        <v/>
      </c>
      <c r="S206" s="14" t="str">
        <f t="shared" si="152"/>
        <v/>
      </c>
      <c r="T206" s="14" t="str">
        <f t="shared" si="153"/>
        <v/>
      </c>
      <c r="U206" s="15" t="str">
        <f>IF(P206="","",P206*Config!$B$6)</f>
        <v/>
      </c>
      <c r="V206" s="15" t="str">
        <f>IF(Q206="","",Q206*Config!$B$6)</f>
        <v/>
      </c>
      <c r="W206" s="15" t="str">
        <f>IF(R206="","",R206*Config!$B$6)</f>
        <v/>
      </c>
      <c r="X206" s="15" t="str">
        <f>IF(S206="","",S206*Config!$B$6)</f>
        <v/>
      </c>
      <c r="Y206" s="15" t="str">
        <f>IF(T206="","",T206*Config!$B$6)</f>
        <v/>
      </c>
      <c r="Z206" s="15" t="str">
        <f>IF(U206="","",Config!$B$4 + SUM($U$2:U206))</f>
        <v/>
      </c>
      <c r="AA206" s="15" t="str">
        <f>IF(V206="","",Config!$B$4 + SUM($V$2:V206))</f>
        <v/>
      </c>
      <c r="AB206" s="15" t="str">
        <f>IF(W206="","",Config!$B$4 + SUM($W$2:W206))</f>
        <v/>
      </c>
      <c r="AC206" s="15" t="str">
        <f>IF(X206="","",Config!$B$4 + SUM($X$2:X206))</f>
        <v/>
      </c>
      <c r="AD206" s="15" t="str">
        <f>IF(Y206="","",Config!$B$4 + SUM($Y$2:Y206))</f>
        <v/>
      </c>
      <c r="AE206" s="15" t="str">
        <f>IF(P206="","",P206*J206/100*Config!$B$11)</f>
        <v/>
      </c>
      <c r="AF206" s="15" t="str">
        <f>IF(Q206="","",Q206*J206/100*Config!$B$11)</f>
        <v/>
      </c>
      <c r="AG206" s="15" t="str">
        <f>IF(R206="","",R206*J206/100*Config!$B$11)</f>
        <v/>
      </c>
      <c r="AH206" s="15" t="str">
        <f>IF(S206="","",S206*J206/100*Config!$B$11)</f>
        <v/>
      </c>
      <c r="AI206" s="15" t="str">
        <f>IF(T206="","",T206*J206/100*Config!$B$11)</f>
        <v/>
      </c>
      <c r="AJ206" s="15" t="str">
        <f>IF(AE206="","",Config!$B$9 + SUM($AE$2:AE206))</f>
        <v/>
      </c>
      <c r="AK206" s="15" t="str">
        <f>IF(AF206="","",Config!$B$9 + SUM($AF$2:AF206))</f>
        <v/>
      </c>
      <c r="AL206" s="15" t="str">
        <f>IF(AG206="","",Config!$B$9 + SUM($AG$2:AG206))</f>
        <v/>
      </c>
      <c r="AM206" s="15" t="str">
        <f>IF(AH206="","",Config!$B$9 + SUM($AH$2:AH206))</f>
        <v/>
      </c>
      <c r="AN206" s="15" t="str">
        <f>IF(AI206="","",Config!$B$9 + SUM($AI$2:AI206))</f>
        <v/>
      </c>
      <c r="AO206" s="16" t="str">
        <f t="shared" si="134"/>
        <v/>
      </c>
      <c r="AP206" s="16" t="str">
        <f t="shared" si="135"/>
        <v/>
      </c>
      <c r="AQ206" s="16" t="str">
        <f t="shared" si="136"/>
        <v/>
      </c>
      <c r="AR206" s="16" t="str">
        <f t="shared" si="137"/>
        <v/>
      </c>
      <c r="AS206" s="16" t="str">
        <f t="shared" si="138"/>
        <v/>
      </c>
      <c r="AT206" s="17" t="str">
        <f t="shared" si="154"/>
        <v/>
      </c>
      <c r="AU206" s="17" t="str">
        <f t="shared" si="155"/>
        <v/>
      </c>
      <c r="AV206" s="17" t="str">
        <f t="shared" si="156"/>
        <v/>
      </c>
      <c r="AW206" s="17" t="str">
        <f t="shared" si="157"/>
        <v/>
      </c>
      <c r="AX206" s="17" t="str">
        <f t="shared" si="158"/>
        <v/>
      </c>
      <c r="AY206" s="17" t="str">
        <f t="shared" si="139"/>
        <v/>
      </c>
      <c r="AZ206" s="17" t="str">
        <f t="shared" si="140"/>
        <v/>
      </c>
      <c r="BA206" s="17" t="str">
        <f t="shared" si="141"/>
        <v/>
      </c>
      <c r="BB206" s="17" t="str">
        <f t="shared" si="142"/>
        <v/>
      </c>
      <c r="BC206" s="17" t="str">
        <f t="shared" si="143"/>
        <v/>
      </c>
      <c r="BD206" s="17" t="str">
        <f>IF(OR(AE206="",B206=""),"",SUMIFS($AE$2:AE206,$B$2:B206,B206))</f>
        <v/>
      </c>
      <c r="BE206" s="17" t="str">
        <f>IF(OR(AF206="",B206=""),"",SUMIFS($AF$2:AF206,$B$2:B206,B206))</f>
        <v/>
      </c>
      <c r="BF206" s="17" t="str">
        <f>IF(OR(AG206="",B206=""),"",SUMIFS($AG$2:AG206,$B$2:B206,B206))</f>
        <v/>
      </c>
      <c r="BG206" s="17" t="str">
        <f>IF(OR(AH206="",B206=""),"",SUMIFS($AH$2:AH206,$B$2:B206,B206))</f>
        <v/>
      </c>
      <c r="BH206" s="17" t="str">
        <f>IF(OR(AI206="",B206=""),"",SUMIFS($AI$2:AI206,$B$2:B206,B206))</f>
        <v/>
      </c>
      <c r="BI206" s="17" t="str">
        <f t="shared" si="159"/>
        <v/>
      </c>
      <c r="BJ206" s="17" t="str">
        <f t="shared" si="160"/>
        <v/>
      </c>
      <c r="BK206" s="17" t="str">
        <f t="shared" si="161"/>
        <v/>
      </c>
      <c r="BL206" s="17" t="str">
        <f t="shared" si="162"/>
        <v/>
      </c>
      <c r="BM206" s="17" t="str">
        <f t="shared" si="163"/>
        <v/>
      </c>
      <c r="BN206" s="17" t="str">
        <f t="shared" si="144"/>
        <v/>
      </c>
      <c r="BO206" s="17" t="str">
        <f t="shared" si="145"/>
        <v/>
      </c>
      <c r="BP206" s="17" t="str">
        <f t="shared" si="146"/>
        <v/>
      </c>
      <c r="BQ206" s="17" t="str">
        <f t="shared" si="147"/>
        <v/>
      </c>
      <c r="BR206" s="17" t="str">
        <f t="shared" si="148"/>
        <v/>
      </c>
    </row>
    <row r="207" spans="1:70" x14ac:dyDescent="0.25">
      <c r="A207">
        <f t="shared" si="132"/>
        <v>206</v>
      </c>
      <c r="B207" s="9"/>
      <c r="C207" s="12"/>
      <c r="D207" s="11" t="str">
        <f t="shared" si="164"/>
        <v/>
      </c>
      <c r="E207" s="11" t="str">
        <f t="shared" si="133"/>
        <v/>
      </c>
      <c r="F207" s="12"/>
      <c r="G207" s="12"/>
      <c r="H207" s="12"/>
      <c r="I207" s="12"/>
      <c r="J207" s="13"/>
      <c r="K207" s="13"/>
      <c r="L207" s="13"/>
      <c r="M207" s="13"/>
      <c r="N207" s="12"/>
      <c r="O207" s="12"/>
      <c r="P207" s="14" t="str">
        <f t="shared" si="149"/>
        <v/>
      </c>
      <c r="Q207" s="14" t="str">
        <f t="shared" si="150"/>
        <v/>
      </c>
      <c r="R207" s="14" t="str">
        <f t="shared" si="151"/>
        <v/>
      </c>
      <c r="S207" s="14" t="str">
        <f t="shared" si="152"/>
        <v/>
      </c>
      <c r="T207" s="14" t="str">
        <f t="shared" si="153"/>
        <v/>
      </c>
      <c r="U207" s="15" t="str">
        <f>IF(P207="","",P207*Config!$B$6)</f>
        <v/>
      </c>
      <c r="V207" s="15" t="str">
        <f>IF(Q207="","",Q207*Config!$B$6)</f>
        <v/>
      </c>
      <c r="W207" s="15" t="str">
        <f>IF(R207="","",R207*Config!$B$6)</f>
        <v/>
      </c>
      <c r="X207" s="15" t="str">
        <f>IF(S207="","",S207*Config!$B$6)</f>
        <v/>
      </c>
      <c r="Y207" s="15" t="str">
        <f>IF(T207="","",T207*Config!$B$6)</f>
        <v/>
      </c>
      <c r="Z207" s="15" t="str">
        <f>IF(U207="","",Config!$B$4 + SUM($U$2:U207))</f>
        <v/>
      </c>
      <c r="AA207" s="15" t="str">
        <f>IF(V207="","",Config!$B$4 + SUM($V$2:V207))</f>
        <v/>
      </c>
      <c r="AB207" s="15" t="str">
        <f>IF(W207="","",Config!$B$4 + SUM($W$2:W207))</f>
        <v/>
      </c>
      <c r="AC207" s="15" t="str">
        <f>IF(X207="","",Config!$B$4 + SUM($X$2:X207))</f>
        <v/>
      </c>
      <c r="AD207" s="15" t="str">
        <f>IF(Y207="","",Config!$B$4 + SUM($Y$2:Y207))</f>
        <v/>
      </c>
      <c r="AE207" s="15" t="str">
        <f>IF(P207="","",P207*J207/100*Config!$B$11)</f>
        <v/>
      </c>
      <c r="AF207" s="15" t="str">
        <f>IF(Q207="","",Q207*J207/100*Config!$B$11)</f>
        <v/>
      </c>
      <c r="AG207" s="15" t="str">
        <f>IF(R207="","",R207*J207/100*Config!$B$11)</f>
        <v/>
      </c>
      <c r="AH207" s="15" t="str">
        <f>IF(S207="","",S207*J207/100*Config!$B$11)</f>
        <v/>
      </c>
      <c r="AI207" s="15" t="str">
        <f>IF(T207="","",T207*J207/100*Config!$B$11)</f>
        <v/>
      </c>
      <c r="AJ207" s="15" t="str">
        <f>IF(AE207="","",Config!$B$9 + SUM($AE$2:AE207))</f>
        <v/>
      </c>
      <c r="AK207" s="15" t="str">
        <f>IF(AF207="","",Config!$B$9 + SUM($AF$2:AF207))</f>
        <v/>
      </c>
      <c r="AL207" s="15" t="str">
        <f>IF(AG207="","",Config!$B$9 + SUM($AG$2:AG207))</f>
        <v/>
      </c>
      <c r="AM207" s="15" t="str">
        <f>IF(AH207="","",Config!$B$9 + SUM($AH$2:AH207))</f>
        <v/>
      </c>
      <c r="AN207" s="15" t="str">
        <f>IF(AI207="","",Config!$B$9 + SUM($AI$2:AI207))</f>
        <v/>
      </c>
      <c r="AO207" s="16" t="str">
        <f t="shared" si="134"/>
        <v/>
      </c>
      <c r="AP207" s="16" t="str">
        <f t="shared" si="135"/>
        <v/>
      </c>
      <c r="AQ207" s="16" t="str">
        <f t="shared" si="136"/>
        <v/>
      </c>
      <c r="AR207" s="16" t="str">
        <f t="shared" si="137"/>
        <v/>
      </c>
      <c r="AS207" s="16" t="str">
        <f t="shared" si="138"/>
        <v/>
      </c>
      <c r="AT207" s="17" t="str">
        <f t="shared" si="154"/>
        <v/>
      </c>
      <c r="AU207" s="17" t="str">
        <f t="shared" si="155"/>
        <v/>
      </c>
      <c r="AV207" s="17" t="str">
        <f t="shared" si="156"/>
        <v/>
      </c>
      <c r="AW207" s="17" t="str">
        <f t="shared" si="157"/>
        <v/>
      </c>
      <c r="AX207" s="17" t="str">
        <f t="shared" si="158"/>
        <v/>
      </c>
      <c r="AY207" s="17" t="str">
        <f t="shared" si="139"/>
        <v/>
      </c>
      <c r="AZ207" s="17" t="str">
        <f t="shared" si="140"/>
        <v/>
      </c>
      <c r="BA207" s="17" t="str">
        <f t="shared" si="141"/>
        <v/>
      </c>
      <c r="BB207" s="17" t="str">
        <f t="shared" si="142"/>
        <v/>
      </c>
      <c r="BC207" s="17" t="str">
        <f t="shared" si="143"/>
        <v/>
      </c>
      <c r="BD207" s="17" t="str">
        <f>IF(OR(AE207="",B207=""),"",SUMIFS($AE$2:AE207,$B$2:B207,B207))</f>
        <v/>
      </c>
      <c r="BE207" s="17" t="str">
        <f>IF(OR(AF207="",B207=""),"",SUMIFS($AF$2:AF207,$B$2:B207,B207))</f>
        <v/>
      </c>
      <c r="BF207" s="17" t="str">
        <f>IF(OR(AG207="",B207=""),"",SUMIFS($AG$2:AG207,$B$2:B207,B207))</f>
        <v/>
      </c>
      <c r="BG207" s="17" t="str">
        <f>IF(OR(AH207="",B207=""),"",SUMIFS($AH$2:AH207,$B$2:B207,B207))</f>
        <v/>
      </c>
      <c r="BH207" s="17" t="str">
        <f>IF(OR(AI207="",B207=""),"",SUMIFS($AI$2:AI207,$B$2:B207,B207))</f>
        <v/>
      </c>
      <c r="BI207" s="17" t="str">
        <f t="shared" si="159"/>
        <v/>
      </c>
      <c r="BJ207" s="17" t="str">
        <f t="shared" si="160"/>
        <v/>
      </c>
      <c r="BK207" s="17" t="str">
        <f t="shared" si="161"/>
        <v/>
      </c>
      <c r="BL207" s="17" t="str">
        <f t="shared" si="162"/>
        <v/>
      </c>
      <c r="BM207" s="17" t="str">
        <f t="shared" si="163"/>
        <v/>
      </c>
      <c r="BN207" s="17" t="str">
        <f t="shared" si="144"/>
        <v/>
      </c>
      <c r="BO207" s="17" t="str">
        <f t="shared" si="145"/>
        <v/>
      </c>
      <c r="BP207" s="17" t="str">
        <f t="shared" si="146"/>
        <v/>
      </c>
      <c r="BQ207" s="17" t="str">
        <f t="shared" si="147"/>
        <v/>
      </c>
      <c r="BR207" s="17" t="str">
        <f t="shared" si="148"/>
        <v/>
      </c>
    </row>
    <row r="208" spans="1:70" x14ac:dyDescent="0.25">
      <c r="A208">
        <f t="shared" si="132"/>
        <v>207</v>
      </c>
      <c r="B208" s="9"/>
      <c r="C208" s="12"/>
      <c r="D208" s="11" t="str">
        <f t="shared" si="164"/>
        <v/>
      </c>
      <c r="E208" s="11" t="str">
        <f t="shared" si="133"/>
        <v/>
      </c>
      <c r="F208" s="12"/>
      <c r="G208" s="12"/>
      <c r="H208" s="12"/>
      <c r="I208" s="12"/>
      <c r="J208" s="13"/>
      <c r="K208" s="13"/>
      <c r="L208" s="13"/>
      <c r="M208" s="13"/>
      <c r="N208" s="12"/>
      <c r="O208" s="12"/>
      <c r="P208" s="14" t="str">
        <f t="shared" si="149"/>
        <v/>
      </c>
      <c r="Q208" s="14" t="str">
        <f t="shared" si="150"/>
        <v/>
      </c>
      <c r="R208" s="14" t="str">
        <f t="shared" si="151"/>
        <v/>
      </c>
      <c r="S208" s="14" t="str">
        <f t="shared" si="152"/>
        <v/>
      </c>
      <c r="T208" s="14" t="str">
        <f t="shared" si="153"/>
        <v/>
      </c>
      <c r="U208" s="15" t="str">
        <f>IF(P208="","",P208*Config!$B$6)</f>
        <v/>
      </c>
      <c r="V208" s="15" t="str">
        <f>IF(Q208="","",Q208*Config!$B$6)</f>
        <v/>
      </c>
      <c r="W208" s="15" t="str">
        <f>IF(R208="","",R208*Config!$B$6)</f>
        <v/>
      </c>
      <c r="X208" s="15" t="str">
        <f>IF(S208="","",S208*Config!$B$6)</f>
        <v/>
      </c>
      <c r="Y208" s="15" t="str">
        <f>IF(T208="","",T208*Config!$B$6)</f>
        <v/>
      </c>
      <c r="Z208" s="15" t="str">
        <f>IF(U208="","",Config!$B$4 + SUM($U$2:U208))</f>
        <v/>
      </c>
      <c r="AA208" s="15" t="str">
        <f>IF(V208="","",Config!$B$4 + SUM($V$2:V208))</f>
        <v/>
      </c>
      <c r="AB208" s="15" t="str">
        <f>IF(W208="","",Config!$B$4 + SUM($W$2:W208))</f>
        <v/>
      </c>
      <c r="AC208" s="15" t="str">
        <f>IF(X208="","",Config!$B$4 + SUM($X$2:X208))</f>
        <v/>
      </c>
      <c r="AD208" s="15" t="str">
        <f>IF(Y208="","",Config!$B$4 + SUM($Y$2:Y208))</f>
        <v/>
      </c>
      <c r="AE208" s="15" t="str">
        <f>IF(P208="","",P208*J208/100*Config!$B$11)</f>
        <v/>
      </c>
      <c r="AF208" s="15" t="str">
        <f>IF(Q208="","",Q208*J208/100*Config!$B$11)</f>
        <v/>
      </c>
      <c r="AG208" s="15" t="str">
        <f>IF(R208="","",R208*J208/100*Config!$B$11)</f>
        <v/>
      </c>
      <c r="AH208" s="15" t="str">
        <f>IF(S208="","",S208*J208/100*Config!$B$11)</f>
        <v/>
      </c>
      <c r="AI208" s="15" t="str">
        <f>IF(T208="","",T208*J208/100*Config!$B$11)</f>
        <v/>
      </c>
      <c r="AJ208" s="15" t="str">
        <f>IF(AE208="","",Config!$B$9 + SUM($AE$2:AE208))</f>
        <v/>
      </c>
      <c r="AK208" s="15" t="str">
        <f>IF(AF208="","",Config!$B$9 + SUM($AF$2:AF208))</f>
        <v/>
      </c>
      <c r="AL208" s="15" t="str">
        <f>IF(AG208="","",Config!$B$9 + SUM($AG$2:AG208))</f>
        <v/>
      </c>
      <c r="AM208" s="15" t="str">
        <f>IF(AH208="","",Config!$B$9 + SUM($AH$2:AH208))</f>
        <v/>
      </c>
      <c r="AN208" s="15" t="str">
        <f>IF(AI208="","",Config!$B$9 + SUM($AI$2:AI208))</f>
        <v/>
      </c>
      <c r="AO208" s="16" t="str">
        <f t="shared" si="134"/>
        <v/>
      </c>
      <c r="AP208" s="16" t="str">
        <f t="shared" si="135"/>
        <v/>
      </c>
      <c r="AQ208" s="16" t="str">
        <f t="shared" si="136"/>
        <v/>
      </c>
      <c r="AR208" s="16" t="str">
        <f t="shared" si="137"/>
        <v/>
      </c>
      <c r="AS208" s="16" t="str">
        <f t="shared" si="138"/>
        <v/>
      </c>
      <c r="AT208" s="17" t="str">
        <f t="shared" si="154"/>
        <v/>
      </c>
      <c r="AU208" s="17" t="str">
        <f t="shared" si="155"/>
        <v/>
      </c>
      <c r="AV208" s="17" t="str">
        <f t="shared" si="156"/>
        <v/>
      </c>
      <c r="AW208" s="17" t="str">
        <f t="shared" si="157"/>
        <v/>
      </c>
      <c r="AX208" s="17" t="str">
        <f t="shared" si="158"/>
        <v/>
      </c>
      <c r="AY208" s="17" t="str">
        <f t="shared" si="139"/>
        <v/>
      </c>
      <c r="AZ208" s="17" t="str">
        <f t="shared" si="140"/>
        <v/>
      </c>
      <c r="BA208" s="17" t="str">
        <f t="shared" si="141"/>
        <v/>
      </c>
      <c r="BB208" s="17" t="str">
        <f t="shared" si="142"/>
        <v/>
      </c>
      <c r="BC208" s="17" t="str">
        <f t="shared" si="143"/>
        <v/>
      </c>
      <c r="BD208" s="17" t="str">
        <f>IF(OR(AE208="",B208=""),"",SUMIFS($AE$2:AE208,$B$2:B208,B208))</f>
        <v/>
      </c>
      <c r="BE208" s="17" t="str">
        <f>IF(OR(AF208="",B208=""),"",SUMIFS($AF$2:AF208,$B$2:B208,B208))</f>
        <v/>
      </c>
      <c r="BF208" s="17" t="str">
        <f>IF(OR(AG208="",B208=""),"",SUMIFS($AG$2:AG208,$B$2:B208,B208))</f>
        <v/>
      </c>
      <c r="BG208" s="17" t="str">
        <f>IF(OR(AH208="",B208=""),"",SUMIFS($AH$2:AH208,$B$2:B208,B208))</f>
        <v/>
      </c>
      <c r="BH208" s="17" t="str">
        <f>IF(OR(AI208="",B208=""),"",SUMIFS($AI$2:AI208,$B$2:B208,B208))</f>
        <v/>
      </c>
      <c r="BI208" s="17" t="str">
        <f t="shared" si="159"/>
        <v/>
      </c>
      <c r="BJ208" s="17" t="str">
        <f t="shared" si="160"/>
        <v/>
      </c>
      <c r="BK208" s="17" t="str">
        <f t="shared" si="161"/>
        <v/>
      </c>
      <c r="BL208" s="17" t="str">
        <f t="shared" si="162"/>
        <v/>
      </c>
      <c r="BM208" s="17" t="str">
        <f t="shared" si="163"/>
        <v/>
      </c>
      <c r="BN208" s="17" t="str">
        <f t="shared" si="144"/>
        <v/>
      </c>
      <c r="BO208" s="17" t="str">
        <f t="shared" si="145"/>
        <v/>
      </c>
      <c r="BP208" s="17" t="str">
        <f t="shared" si="146"/>
        <v/>
      </c>
      <c r="BQ208" s="17" t="str">
        <f t="shared" si="147"/>
        <v/>
      </c>
      <c r="BR208" s="17" t="str">
        <f t="shared" si="148"/>
        <v/>
      </c>
    </row>
    <row r="209" spans="1:70" x14ac:dyDescent="0.25">
      <c r="A209">
        <f t="shared" si="132"/>
        <v>208</v>
      </c>
      <c r="B209" s="9"/>
      <c r="C209" s="12"/>
      <c r="D209" s="11" t="str">
        <f t="shared" si="164"/>
        <v/>
      </c>
      <c r="E209" s="11" t="str">
        <f t="shared" si="133"/>
        <v/>
      </c>
      <c r="F209" s="12"/>
      <c r="G209" s="12"/>
      <c r="H209" s="12"/>
      <c r="I209" s="12"/>
      <c r="J209" s="13"/>
      <c r="K209" s="13"/>
      <c r="L209" s="13"/>
      <c r="M209" s="13"/>
      <c r="N209" s="12"/>
      <c r="O209" s="12"/>
      <c r="P209" s="14" t="str">
        <f t="shared" si="149"/>
        <v/>
      </c>
      <c r="Q209" s="14" t="str">
        <f t="shared" si="150"/>
        <v/>
      </c>
      <c r="R209" s="14" t="str">
        <f t="shared" si="151"/>
        <v/>
      </c>
      <c r="S209" s="14" t="str">
        <f t="shared" si="152"/>
        <v/>
      </c>
      <c r="T209" s="14" t="str">
        <f t="shared" si="153"/>
        <v/>
      </c>
      <c r="U209" s="15" t="str">
        <f>IF(P209="","",P209*Config!$B$6)</f>
        <v/>
      </c>
      <c r="V209" s="15" t="str">
        <f>IF(Q209="","",Q209*Config!$B$6)</f>
        <v/>
      </c>
      <c r="W209" s="15" t="str">
        <f>IF(R209="","",R209*Config!$B$6)</f>
        <v/>
      </c>
      <c r="X209" s="15" t="str">
        <f>IF(S209="","",S209*Config!$B$6)</f>
        <v/>
      </c>
      <c r="Y209" s="15" t="str">
        <f>IF(T209="","",T209*Config!$B$6)</f>
        <v/>
      </c>
      <c r="Z209" s="15" t="str">
        <f>IF(U209="","",Config!$B$4 + SUM($U$2:U209))</f>
        <v/>
      </c>
      <c r="AA209" s="15" t="str">
        <f>IF(V209="","",Config!$B$4 + SUM($V$2:V209))</f>
        <v/>
      </c>
      <c r="AB209" s="15" t="str">
        <f>IF(W209="","",Config!$B$4 + SUM($W$2:W209))</f>
        <v/>
      </c>
      <c r="AC209" s="15" t="str">
        <f>IF(X209="","",Config!$B$4 + SUM($X$2:X209))</f>
        <v/>
      </c>
      <c r="AD209" s="15" t="str">
        <f>IF(Y209="","",Config!$B$4 + SUM($Y$2:Y209))</f>
        <v/>
      </c>
      <c r="AE209" s="15" t="str">
        <f>IF(P209="","",P209*J209/100*Config!$B$11)</f>
        <v/>
      </c>
      <c r="AF209" s="15" t="str">
        <f>IF(Q209="","",Q209*J209/100*Config!$B$11)</f>
        <v/>
      </c>
      <c r="AG209" s="15" t="str">
        <f>IF(R209="","",R209*J209/100*Config!$B$11)</f>
        <v/>
      </c>
      <c r="AH209" s="15" t="str">
        <f>IF(S209="","",S209*J209/100*Config!$B$11)</f>
        <v/>
      </c>
      <c r="AI209" s="15" t="str">
        <f>IF(T209="","",T209*J209/100*Config!$B$11)</f>
        <v/>
      </c>
      <c r="AJ209" s="15" t="str">
        <f>IF(AE209="","",Config!$B$9 + SUM($AE$2:AE209))</f>
        <v/>
      </c>
      <c r="AK209" s="15" t="str">
        <f>IF(AF209="","",Config!$B$9 + SUM($AF$2:AF209))</f>
        <v/>
      </c>
      <c r="AL209" s="15" t="str">
        <f>IF(AG209="","",Config!$B$9 + SUM($AG$2:AG209))</f>
        <v/>
      </c>
      <c r="AM209" s="15" t="str">
        <f>IF(AH209="","",Config!$B$9 + SUM($AH$2:AH209))</f>
        <v/>
      </c>
      <c r="AN209" s="15" t="str">
        <f>IF(AI209="","",Config!$B$9 + SUM($AI$2:AI209))</f>
        <v/>
      </c>
      <c r="AO209" s="16" t="str">
        <f t="shared" si="134"/>
        <v/>
      </c>
      <c r="AP209" s="16" t="str">
        <f t="shared" si="135"/>
        <v/>
      </c>
      <c r="AQ209" s="16" t="str">
        <f t="shared" si="136"/>
        <v/>
      </c>
      <c r="AR209" s="16" t="str">
        <f t="shared" si="137"/>
        <v/>
      </c>
      <c r="AS209" s="16" t="str">
        <f t="shared" si="138"/>
        <v/>
      </c>
      <c r="AT209" s="17" t="str">
        <f t="shared" si="154"/>
        <v/>
      </c>
      <c r="AU209" s="17" t="str">
        <f t="shared" si="155"/>
        <v/>
      </c>
      <c r="AV209" s="17" t="str">
        <f t="shared" si="156"/>
        <v/>
      </c>
      <c r="AW209" s="17" t="str">
        <f t="shared" si="157"/>
        <v/>
      </c>
      <c r="AX209" s="17" t="str">
        <f t="shared" si="158"/>
        <v/>
      </c>
      <c r="AY209" s="17" t="str">
        <f t="shared" si="139"/>
        <v/>
      </c>
      <c r="AZ209" s="17" t="str">
        <f t="shared" si="140"/>
        <v/>
      </c>
      <c r="BA209" s="17" t="str">
        <f t="shared" si="141"/>
        <v/>
      </c>
      <c r="BB209" s="17" t="str">
        <f t="shared" si="142"/>
        <v/>
      </c>
      <c r="BC209" s="17" t="str">
        <f t="shared" si="143"/>
        <v/>
      </c>
      <c r="BD209" s="17" t="str">
        <f>IF(OR(AE209="",B209=""),"",SUMIFS($AE$2:AE209,$B$2:B209,B209))</f>
        <v/>
      </c>
      <c r="BE209" s="17" t="str">
        <f>IF(OR(AF209="",B209=""),"",SUMIFS($AF$2:AF209,$B$2:B209,B209))</f>
        <v/>
      </c>
      <c r="BF209" s="17" t="str">
        <f>IF(OR(AG209="",B209=""),"",SUMIFS($AG$2:AG209,$B$2:B209,B209))</f>
        <v/>
      </c>
      <c r="BG209" s="17" t="str">
        <f>IF(OR(AH209="",B209=""),"",SUMIFS($AH$2:AH209,$B$2:B209,B209))</f>
        <v/>
      </c>
      <c r="BH209" s="17" t="str">
        <f>IF(OR(AI209="",B209=""),"",SUMIFS($AI$2:AI209,$B$2:B209,B209))</f>
        <v/>
      </c>
      <c r="BI209" s="17" t="str">
        <f t="shared" si="159"/>
        <v/>
      </c>
      <c r="BJ209" s="17" t="str">
        <f t="shared" si="160"/>
        <v/>
      </c>
      <c r="BK209" s="17" t="str">
        <f t="shared" si="161"/>
        <v/>
      </c>
      <c r="BL209" s="17" t="str">
        <f t="shared" si="162"/>
        <v/>
      </c>
      <c r="BM209" s="17" t="str">
        <f t="shared" si="163"/>
        <v/>
      </c>
      <c r="BN209" s="17" t="str">
        <f t="shared" si="144"/>
        <v/>
      </c>
      <c r="BO209" s="17" t="str">
        <f t="shared" si="145"/>
        <v/>
      </c>
      <c r="BP209" s="17" t="str">
        <f t="shared" si="146"/>
        <v/>
      </c>
      <c r="BQ209" s="17" t="str">
        <f t="shared" si="147"/>
        <v/>
      </c>
      <c r="BR209" s="17" t="str">
        <f t="shared" si="148"/>
        <v/>
      </c>
    </row>
    <row r="210" spans="1:70" x14ac:dyDescent="0.25">
      <c r="A210">
        <f t="shared" si="132"/>
        <v>209</v>
      </c>
      <c r="B210" s="9"/>
      <c r="C210" s="12"/>
      <c r="D210" s="11" t="str">
        <f t="shared" si="164"/>
        <v/>
      </c>
      <c r="E210" s="11" t="str">
        <f t="shared" si="133"/>
        <v/>
      </c>
      <c r="F210" s="12"/>
      <c r="G210" s="12"/>
      <c r="H210" s="12"/>
      <c r="I210" s="12"/>
      <c r="J210" s="13"/>
      <c r="K210" s="13"/>
      <c r="L210" s="13"/>
      <c r="M210" s="13"/>
      <c r="N210" s="12"/>
      <c r="O210" s="12"/>
      <c r="P210" s="14" t="str">
        <f t="shared" si="149"/>
        <v/>
      </c>
      <c r="Q210" s="14" t="str">
        <f t="shared" si="150"/>
        <v/>
      </c>
      <c r="R210" s="14" t="str">
        <f t="shared" si="151"/>
        <v/>
      </c>
      <c r="S210" s="14" t="str">
        <f t="shared" si="152"/>
        <v/>
      </c>
      <c r="T210" s="14" t="str">
        <f t="shared" si="153"/>
        <v/>
      </c>
      <c r="U210" s="15" t="str">
        <f>IF(P210="","",P210*Config!$B$6)</f>
        <v/>
      </c>
      <c r="V210" s="15" t="str">
        <f>IF(Q210="","",Q210*Config!$B$6)</f>
        <v/>
      </c>
      <c r="W210" s="15" t="str">
        <f>IF(R210="","",R210*Config!$B$6)</f>
        <v/>
      </c>
      <c r="X210" s="15" t="str">
        <f>IF(S210="","",S210*Config!$B$6)</f>
        <v/>
      </c>
      <c r="Y210" s="15" t="str">
        <f>IF(T210="","",T210*Config!$B$6)</f>
        <v/>
      </c>
      <c r="Z210" s="15" t="str">
        <f>IF(U210="","",Config!$B$4 + SUM($U$2:U210))</f>
        <v/>
      </c>
      <c r="AA210" s="15" t="str">
        <f>IF(V210="","",Config!$B$4 + SUM($V$2:V210))</f>
        <v/>
      </c>
      <c r="AB210" s="15" t="str">
        <f>IF(W210="","",Config!$B$4 + SUM($W$2:W210))</f>
        <v/>
      </c>
      <c r="AC210" s="15" t="str">
        <f>IF(X210="","",Config!$B$4 + SUM($X$2:X210))</f>
        <v/>
      </c>
      <c r="AD210" s="15" t="str">
        <f>IF(Y210="","",Config!$B$4 + SUM($Y$2:Y210))</f>
        <v/>
      </c>
      <c r="AE210" s="15" t="str">
        <f>IF(P210="","",P210*J210/100*Config!$B$11)</f>
        <v/>
      </c>
      <c r="AF210" s="15" t="str">
        <f>IF(Q210="","",Q210*J210/100*Config!$B$11)</f>
        <v/>
      </c>
      <c r="AG210" s="15" t="str">
        <f>IF(R210="","",R210*J210/100*Config!$B$11)</f>
        <v/>
      </c>
      <c r="AH210" s="15" t="str">
        <f>IF(S210="","",S210*J210/100*Config!$B$11)</f>
        <v/>
      </c>
      <c r="AI210" s="15" t="str">
        <f>IF(T210="","",T210*J210/100*Config!$B$11)</f>
        <v/>
      </c>
      <c r="AJ210" s="15" t="str">
        <f>IF(AE210="","",Config!$B$9 + SUM($AE$2:AE210))</f>
        <v/>
      </c>
      <c r="AK210" s="15" t="str">
        <f>IF(AF210="","",Config!$B$9 + SUM($AF$2:AF210))</f>
        <v/>
      </c>
      <c r="AL210" s="15" t="str">
        <f>IF(AG210="","",Config!$B$9 + SUM($AG$2:AG210))</f>
        <v/>
      </c>
      <c r="AM210" s="15" t="str">
        <f>IF(AH210="","",Config!$B$9 + SUM($AH$2:AH210))</f>
        <v/>
      </c>
      <c r="AN210" s="15" t="str">
        <f>IF(AI210="","",Config!$B$9 + SUM($AI$2:AI210))</f>
        <v/>
      </c>
      <c r="AO210" s="16" t="str">
        <f t="shared" si="134"/>
        <v/>
      </c>
      <c r="AP210" s="16" t="str">
        <f t="shared" si="135"/>
        <v/>
      </c>
      <c r="AQ210" s="16" t="str">
        <f t="shared" si="136"/>
        <v/>
      </c>
      <c r="AR210" s="16" t="str">
        <f t="shared" si="137"/>
        <v/>
      </c>
      <c r="AS210" s="16" t="str">
        <f t="shared" si="138"/>
        <v/>
      </c>
      <c r="AT210" s="17" t="str">
        <f t="shared" si="154"/>
        <v/>
      </c>
      <c r="AU210" s="17" t="str">
        <f t="shared" si="155"/>
        <v/>
      </c>
      <c r="AV210" s="17" t="str">
        <f t="shared" si="156"/>
        <v/>
      </c>
      <c r="AW210" s="17" t="str">
        <f t="shared" si="157"/>
        <v/>
      </c>
      <c r="AX210" s="17" t="str">
        <f t="shared" si="158"/>
        <v/>
      </c>
      <c r="AY210" s="17" t="str">
        <f t="shared" si="139"/>
        <v/>
      </c>
      <c r="AZ210" s="17" t="str">
        <f t="shared" si="140"/>
        <v/>
      </c>
      <c r="BA210" s="17" t="str">
        <f t="shared" si="141"/>
        <v/>
      </c>
      <c r="BB210" s="17" t="str">
        <f t="shared" si="142"/>
        <v/>
      </c>
      <c r="BC210" s="17" t="str">
        <f t="shared" si="143"/>
        <v/>
      </c>
      <c r="BD210" s="17" t="str">
        <f>IF(OR(AE210="",B210=""),"",SUMIFS($AE$2:AE210,$B$2:B210,B210))</f>
        <v/>
      </c>
      <c r="BE210" s="17" t="str">
        <f>IF(OR(AF210="",B210=""),"",SUMIFS($AF$2:AF210,$B$2:B210,B210))</f>
        <v/>
      </c>
      <c r="BF210" s="17" t="str">
        <f>IF(OR(AG210="",B210=""),"",SUMIFS($AG$2:AG210,$B$2:B210,B210))</f>
        <v/>
      </c>
      <c r="BG210" s="17" t="str">
        <f>IF(OR(AH210="",B210=""),"",SUMIFS($AH$2:AH210,$B$2:B210,B210))</f>
        <v/>
      </c>
      <c r="BH210" s="17" t="str">
        <f>IF(OR(AI210="",B210=""),"",SUMIFS($AI$2:AI210,$B$2:B210,B210))</f>
        <v/>
      </c>
      <c r="BI210" s="17" t="str">
        <f t="shared" si="159"/>
        <v/>
      </c>
      <c r="BJ210" s="17" t="str">
        <f t="shared" si="160"/>
        <v/>
      </c>
      <c r="BK210" s="17" t="str">
        <f t="shared" si="161"/>
        <v/>
      </c>
      <c r="BL210" s="17" t="str">
        <f t="shared" si="162"/>
        <v/>
      </c>
      <c r="BM210" s="17" t="str">
        <f t="shared" si="163"/>
        <v/>
      </c>
      <c r="BN210" s="17" t="str">
        <f t="shared" si="144"/>
        <v/>
      </c>
      <c r="BO210" s="17" t="str">
        <f t="shared" si="145"/>
        <v/>
      </c>
      <c r="BP210" s="17" t="str">
        <f t="shared" si="146"/>
        <v/>
      </c>
      <c r="BQ210" s="17" t="str">
        <f t="shared" si="147"/>
        <v/>
      </c>
      <c r="BR210" s="17" t="str">
        <f t="shared" si="148"/>
        <v/>
      </c>
    </row>
    <row r="211" spans="1:70" x14ac:dyDescent="0.25">
      <c r="A211">
        <f t="shared" si="132"/>
        <v>210</v>
      </c>
      <c r="B211" s="9"/>
      <c r="C211" s="12"/>
      <c r="D211" s="11" t="str">
        <f t="shared" si="164"/>
        <v/>
      </c>
      <c r="E211" s="11" t="str">
        <f t="shared" si="133"/>
        <v/>
      </c>
      <c r="F211" s="12"/>
      <c r="G211" s="12"/>
      <c r="H211" s="12"/>
      <c r="I211" s="12"/>
      <c r="J211" s="13"/>
      <c r="K211" s="13"/>
      <c r="L211" s="13"/>
      <c r="M211" s="13"/>
      <c r="N211" s="12"/>
      <c r="O211" s="12"/>
      <c r="P211" s="14" t="str">
        <f t="shared" si="149"/>
        <v/>
      </c>
      <c r="Q211" s="14" t="str">
        <f t="shared" si="150"/>
        <v/>
      </c>
      <c r="R211" s="14" t="str">
        <f t="shared" si="151"/>
        <v/>
      </c>
      <c r="S211" s="14" t="str">
        <f t="shared" si="152"/>
        <v/>
      </c>
      <c r="T211" s="14" t="str">
        <f t="shared" si="153"/>
        <v/>
      </c>
      <c r="U211" s="15" t="str">
        <f>IF(P211="","",P211*Config!$B$6)</f>
        <v/>
      </c>
      <c r="V211" s="15" t="str">
        <f>IF(Q211="","",Q211*Config!$B$6)</f>
        <v/>
      </c>
      <c r="W211" s="15" t="str">
        <f>IF(R211="","",R211*Config!$B$6)</f>
        <v/>
      </c>
      <c r="X211" s="15" t="str">
        <f>IF(S211="","",S211*Config!$B$6)</f>
        <v/>
      </c>
      <c r="Y211" s="15" t="str">
        <f>IF(T211="","",T211*Config!$B$6)</f>
        <v/>
      </c>
      <c r="Z211" s="15" t="str">
        <f>IF(U211="","",Config!$B$4 + SUM($U$2:U211))</f>
        <v/>
      </c>
      <c r="AA211" s="15" t="str">
        <f>IF(V211="","",Config!$B$4 + SUM($V$2:V211))</f>
        <v/>
      </c>
      <c r="AB211" s="15" t="str">
        <f>IF(W211="","",Config!$B$4 + SUM($W$2:W211))</f>
        <v/>
      </c>
      <c r="AC211" s="15" t="str">
        <f>IF(X211="","",Config!$B$4 + SUM($X$2:X211))</f>
        <v/>
      </c>
      <c r="AD211" s="15" t="str">
        <f>IF(Y211="","",Config!$B$4 + SUM($Y$2:Y211))</f>
        <v/>
      </c>
      <c r="AE211" s="15" t="str">
        <f>IF(P211="","",P211*J211/100*Config!$B$11)</f>
        <v/>
      </c>
      <c r="AF211" s="15" t="str">
        <f>IF(Q211="","",Q211*J211/100*Config!$B$11)</f>
        <v/>
      </c>
      <c r="AG211" s="15" t="str">
        <f>IF(R211="","",R211*J211/100*Config!$B$11)</f>
        <v/>
      </c>
      <c r="AH211" s="15" t="str">
        <f>IF(S211="","",S211*J211/100*Config!$B$11)</f>
        <v/>
      </c>
      <c r="AI211" s="15" t="str">
        <f>IF(T211="","",T211*J211/100*Config!$B$11)</f>
        <v/>
      </c>
      <c r="AJ211" s="15" t="str">
        <f>IF(AE211="","",Config!$B$9 + SUM($AE$2:AE211))</f>
        <v/>
      </c>
      <c r="AK211" s="15" t="str">
        <f>IF(AF211="","",Config!$B$9 + SUM($AF$2:AF211))</f>
        <v/>
      </c>
      <c r="AL211" s="15" t="str">
        <f>IF(AG211="","",Config!$B$9 + SUM($AG$2:AG211))</f>
        <v/>
      </c>
      <c r="AM211" s="15" t="str">
        <f>IF(AH211="","",Config!$B$9 + SUM($AH$2:AH211))</f>
        <v/>
      </c>
      <c r="AN211" s="15" t="str">
        <f>IF(AI211="","",Config!$B$9 + SUM($AI$2:AI211))</f>
        <v/>
      </c>
      <c r="AO211" s="16" t="str">
        <f t="shared" si="134"/>
        <v/>
      </c>
      <c r="AP211" s="16" t="str">
        <f t="shared" si="135"/>
        <v/>
      </c>
      <c r="AQ211" s="16" t="str">
        <f t="shared" si="136"/>
        <v/>
      </c>
      <c r="AR211" s="16" t="str">
        <f t="shared" si="137"/>
        <v/>
      </c>
      <c r="AS211" s="16" t="str">
        <f t="shared" si="138"/>
        <v/>
      </c>
      <c r="AT211" s="17" t="str">
        <f t="shared" si="154"/>
        <v/>
      </c>
      <c r="AU211" s="17" t="str">
        <f t="shared" si="155"/>
        <v/>
      </c>
      <c r="AV211" s="17" t="str">
        <f t="shared" si="156"/>
        <v/>
      </c>
      <c r="AW211" s="17" t="str">
        <f t="shared" si="157"/>
        <v/>
      </c>
      <c r="AX211" s="17" t="str">
        <f t="shared" si="158"/>
        <v/>
      </c>
      <c r="AY211" s="17" t="str">
        <f t="shared" si="139"/>
        <v/>
      </c>
      <c r="AZ211" s="17" t="str">
        <f t="shared" si="140"/>
        <v/>
      </c>
      <c r="BA211" s="17" t="str">
        <f t="shared" si="141"/>
        <v/>
      </c>
      <c r="BB211" s="17" t="str">
        <f t="shared" si="142"/>
        <v/>
      </c>
      <c r="BC211" s="17" t="str">
        <f t="shared" si="143"/>
        <v/>
      </c>
      <c r="BD211" s="17" t="str">
        <f>IF(OR(AE211="",B211=""),"",SUMIFS($AE$2:AE211,$B$2:B211,B211))</f>
        <v/>
      </c>
      <c r="BE211" s="17" t="str">
        <f>IF(OR(AF211="",B211=""),"",SUMIFS($AF$2:AF211,$B$2:B211,B211))</f>
        <v/>
      </c>
      <c r="BF211" s="17" t="str">
        <f>IF(OR(AG211="",B211=""),"",SUMIFS($AG$2:AG211,$B$2:B211,B211))</f>
        <v/>
      </c>
      <c r="BG211" s="17" t="str">
        <f>IF(OR(AH211="",B211=""),"",SUMIFS($AH$2:AH211,$B$2:B211,B211))</f>
        <v/>
      </c>
      <c r="BH211" s="17" t="str">
        <f>IF(OR(AI211="",B211=""),"",SUMIFS($AI$2:AI211,$B$2:B211,B211))</f>
        <v/>
      </c>
      <c r="BI211" s="17" t="str">
        <f t="shared" si="159"/>
        <v/>
      </c>
      <c r="BJ211" s="17" t="str">
        <f t="shared" si="160"/>
        <v/>
      </c>
      <c r="BK211" s="17" t="str">
        <f t="shared" si="161"/>
        <v/>
      </c>
      <c r="BL211" s="17" t="str">
        <f t="shared" si="162"/>
        <v/>
      </c>
      <c r="BM211" s="17" t="str">
        <f t="shared" si="163"/>
        <v/>
      </c>
      <c r="BN211" s="17" t="str">
        <f t="shared" si="144"/>
        <v/>
      </c>
      <c r="BO211" s="17" t="str">
        <f t="shared" si="145"/>
        <v/>
      </c>
      <c r="BP211" s="17" t="str">
        <f t="shared" si="146"/>
        <v/>
      </c>
      <c r="BQ211" s="17" t="str">
        <f t="shared" si="147"/>
        <v/>
      </c>
      <c r="BR211" s="17" t="str">
        <f t="shared" si="148"/>
        <v/>
      </c>
    </row>
    <row r="212" spans="1:70" x14ac:dyDescent="0.25">
      <c r="A212">
        <f t="shared" si="132"/>
        <v>211</v>
      </c>
      <c r="B212" s="9"/>
      <c r="C212" s="12"/>
      <c r="D212" s="11" t="str">
        <f t="shared" si="164"/>
        <v/>
      </c>
      <c r="E212" s="11" t="str">
        <f t="shared" si="133"/>
        <v/>
      </c>
      <c r="F212" s="12"/>
      <c r="G212" s="12"/>
      <c r="H212" s="12"/>
      <c r="I212" s="12"/>
      <c r="J212" s="13"/>
      <c r="K212" s="13"/>
      <c r="L212" s="13"/>
      <c r="M212" s="13"/>
      <c r="N212" s="12"/>
      <c r="O212" s="12"/>
      <c r="P212" s="14" t="str">
        <f t="shared" si="149"/>
        <v/>
      </c>
      <c r="Q212" s="14" t="str">
        <f t="shared" si="150"/>
        <v/>
      </c>
      <c r="R212" s="14" t="str">
        <f t="shared" si="151"/>
        <v/>
      </c>
      <c r="S212" s="14" t="str">
        <f t="shared" si="152"/>
        <v/>
      </c>
      <c r="T212" s="14" t="str">
        <f t="shared" si="153"/>
        <v/>
      </c>
      <c r="U212" s="15" t="str">
        <f>IF(P212="","",P212*Config!$B$6)</f>
        <v/>
      </c>
      <c r="V212" s="15" t="str">
        <f>IF(Q212="","",Q212*Config!$B$6)</f>
        <v/>
      </c>
      <c r="W212" s="15" t="str">
        <f>IF(R212="","",R212*Config!$B$6)</f>
        <v/>
      </c>
      <c r="X212" s="15" t="str">
        <f>IF(S212="","",S212*Config!$B$6)</f>
        <v/>
      </c>
      <c r="Y212" s="15" t="str">
        <f>IF(T212="","",T212*Config!$B$6)</f>
        <v/>
      </c>
      <c r="Z212" s="15" t="str">
        <f>IF(U212="","",Config!$B$4 + SUM($U$2:U212))</f>
        <v/>
      </c>
      <c r="AA212" s="15" t="str">
        <f>IF(V212="","",Config!$B$4 + SUM($V$2:V212))</f>
        <v/>
      </c>
      <c r="AB212" s="15" t="str">
        <f>IF(W212="","",Config!$B$4 + SUM($W$2:W212))</f>
        <v/>
      </c>
      <c r="AC212" s="15" t="str">
        <f>IF(X212="","",Config!$B$4 + SUM($X$2:X212))</f>
        <v/>
      </c>
      <c r="AD212" s="15" t="str">
        <f>IF(Y212="","",Config!$B$4 + SUM($Y$2:Y212))</f>
        <v/>
      </c>
      <c r="AE212" s="15" t="str">
        <f>IF(P212="","",P212*J212/100*Config!$B$11)</f>
        <v/>
      </c>
      <c r="AF212" s="15" t="str">
        <f>IF(Q212="","",Q212*J212/100*Config!$B$11)</f>
        <v/>
      </c>
      <c r="AG212" s="15" t="str">
        <f>IF(R212="","",R212*J212/100*Config!$B$11)</f>
        <v/>
      </c>
      <c r="AH212" s="15" t="str">
        <f>IF(S212="","",S212*J212/100*Config!$B$11)</f>
        <v/>
      </c>
      <c r="AI212" s="15" t="str">
        <f>IF(T212="","",T212*J212/100*Config!$B$11)</f>
        <v/>
      </c>
      <c r="AJ212" s="15" t="str">
        <f>IF(AE212="","",Config!$B$9 + SUM($AE$2:AE212))</f>
        <v/>
      </c>
      <c r="AK212" s="15" t="str">
        <f>IF(AF212="","",Config!$B$9 + SUM($AF$2:AF212))</f>
        <v/>
      </c>
      <c r="AL212" s="15" t="str">
        <f>IF(AG212="","",Config!$B$9 + SUM($AG$2:AG212))</f>
        <v/>
      </c>
      <c r="AM212" s="15" t="str">
        <f>IF(AH212="","",Config!$B$9 + SUM($AH$2:AH212))</f>
        <v/>
      </c>
      <c r="AN212" s="15" t="str">
        <f>IF(AI212="","",Config!$B$9 + SUM($AI$2:AI212))</f>
        <v/>
      </c>
      <c r="AO212" s="16" t="str">
        <f t="shared" si="134"/>
        <v/>
      </c>
      <c r="AP212" s="16" t="str">
        <f t="shared" si="135"/>
        <v/>
      </c>
      <c r="AQ212" s="16" t="str">
        <f t="shared" si="136"/>
        <v/>
      </c>
      <c r="AR212" s="16" t="str">
        <f t="shared" si="137"/>
        <v/>
      </c>
      <c r="AS212" s="16" t="str">
        <f t="shared" si="138"/>
        <v/>
      </c>
      <c r="AT212" s="17" t="str">
        <f t="shared" si="154"/>
        <v/>
      </c>
      <c r="AU212" s="17" t="str">
        <f t="shared" si="155"/>
        <v/>
      </c>
      <c r="AV212" s="17" t="str">
        <f t="shared" si="156"/>
        <v/>
      </c>
      <c r="AW212" s="17" t="str">
        <f t="shared" si="157"/>
        <v/>
      </c>
      <c r="AX212" s="17" t="str">
        <f t="shared" si="158"/>
        <v/>
      </c>
      <c r="AY212" s="17" t="str">
        <f t="shared" si="139"/>
        <v/>
      </c>
      <c r="AZ212" s="17" t="str">
        <f t="shared" si="140"/>
        <v/>
      </c>
      <c r="BA212" s="17" t="str">
        <f t="shared" si="141"/>
        <v/>
      </c>
      <c r="BB212" s="17" t="str">
        <f t="shared" si="142"/>
        <v/>
      </c>
      <c r="BC212" s="17" t="str">
        <f t="shared" si="143"/>
        <v/>
      </c>
      <c r="BD212" s="17" t="str">
        <f>IF(OR(AE212="",B212=""),"",SUMIFS($AE$2:AE212,$B$2:B212,B212))</f>
        <v/>
      </c>
      <c r="BE212" s="17" t="str">
        <f>IF(OR(AF212="",B212=""),"",SUMIFS($AF$2:AF212,$B$2:B212,B212))</f>
        <v/>
      </c>
      <c r="BF212" s="17" t="str">
        <f>IF(OR(AG212="",B212=""),"",SUMIFS($AG$2:AG212,$B$2:B212,B212))</f>
        <v/>
      </c>
      <c r="BG212" s="17" t="str">
        <f>IF(OR(AH212="",B212=""),"",SUMIFS($AH$2:AH212,$B$2:B212,B212))</f>
        <v/>
      </c>
      <c r="BH212" s="17" t="str">
        <f>IF(OR(AI212="",B212=""),"",SUMIFS($AI$2:AI212,$B$2:B212,B212))</f>
        <v/>
      </c>
      <c r="BI212" s="17" t="str">
        <f t="shared" si="159"/>
        <v/>
      </c>
      <c r="BJ212" s="17" t="str">
        <f t="shared" si="160"/>
        <v/>
      </c>
      <c r="BK212" s="17" t="str">
        <f t="shared" si="161"/>
        <v/>
      </c>
      <c r="BL212" s="17" t="str">
        <f t="shared" si="162"/>
        <v/>
      </c>
      <c r="BM212" s="17" t="str">
        <f t="shared" si="163"/>
        <v/>
      </c>
      <c r="BN212" s="17" t="str">
        <f t="shared" si="144"/>
        <v/>
      </c>
      <c r="BO212" s="17" t="str">
        <f t="shared" si="145"/>
        <v/>
      </c>
      <c r="BP212" s="17" t="str">
        <f t="shared" si="146"/>
        <v/>
      </c>
      <c r="BQ212" s="17" t="str">
        <f t="shared" si="147"/>
        <v/>
      </c>
      <c r="BR212" s="17" t="str">
        <f t="shared" si="148"/>
        <v/>
      </c>
    </row>
    <row r="213" spans="1:70" x14ac:dyDescent="0.25">
      <c r="A213">
        <f t="shared" si="132"/>
        <v>212</v>
      </c>
      <c r="B213" s="9"/>
      <c r="C213" s="12"/>
      <c r="D213" s="11" t="str">
        <f t="shared" si="164"/>
        <v/>
      </c>
      <c r="E213" s="11" t="str">
        <f t="shared" si="133"/>
        <v/>
      </c>
      <c r="F213" s="12"/>
      <c r="G213" s="12"/>
      <c r="H213" s="12"/>
      <c r="I213" s="12"/>
      <c r="J213" s="13"/>
      <c r="K213" s="13"/>
      <c r="L213" s="13"/>
      <c r="M213" s="13"/>
      <c r="N213" s="12"/>
      <c r="O213" s="12"/>
      <c r="P213" s="14" t="str">
        <f t="shared" si="149"/>
        <v/>
      </c>
      <c r="Q213" s="14" t="str">
        <f t="shared" si="150"/>
        <v/>
      </c>
      <c r="R213" s="14" t="str">
        <f t="shared" si="151"/>
        <v/>
      </c>
      <c r="S213" s="14" t="str">
        <f t="shared" si="152"/>
        <v/>
      </c>
      <c r="T213" s="14" t="str">
        <f t="shared" si="153"/>
        <v/>
      </c>
      <c r="U213" s="15" t="str">
        <f>IF(P213="","",P213*Config!$B$6)</f>
        <v/>
      </c>
      <c r="V213" s="15" t="str">
        <f>IF(Q213="","",Q213*Config!$B$6)</f>
        <v/>
      </c>
      <c r="W213" s="15" t="str">
        <f>IF(R213="","",R213*Config!$B$6)</f>
        <v/>
      </c>
      <c r="X213" s="15" t="str">
        <f>IF(S213="","",S213*Config!$B$6)</f>
        <v/>
      </c>
      <c r="Y213" s="15" t="str">
        <f>IF(T213="","",T213*Config!$B$6)</f>
        <v/>
      </c>
      <c r="Z213" s="15" t="str">
        <f>IF(U213="","",Config!$B$4 + SUM($U$2:U213))</f>
        <v/>
      </c>
      <c r="AA213" s="15" t="str">
        <f>IF(V213="","",Config!$B$4 + SUM($V$2:V213))</f>
        <v/>
      </c>
      <c r="AB213" s="15" t="str">
        <f>IF(W213="","",Config!$B$4 + SUM($W$2:W213))</f>
        <v/>
      </c>
      <c r="AC213" s="15" t="str">
        <f>IF(X213="","",Config!$B$4 + SUM($X$2:X213))</f>
        <v/>
      </c>
      <c r="AD213" s="15" t="str">
        <f>IF(Y213="","",Config!$B$4 + SUM($Y$2:Y213))</f>
        <v/>
      </c>
      <c r="AE213" s="15" t="str">
        <f>IF(P213="","",P213*J213/100*Config!$B$11)</f>
        <v/>
      </c>
      <c r="AF213" s="15" t="str">
        <f>IF(Q213="","",Q213*J213/100*Config!$B$11)</f>
        <v/>
      </c>
      <c r="AG213" s="15" t="str">
        <f>IF(R213="","",R213*J213/100*Config!$B$11)</f>
        <v/>
      </c>
      <c r="AH213" s="15" t="str">
        <f>IF(S213="","",S213*J213/100*Config!$B$11)</f>
        <v/>
      </c>
      <c r="AI213" s="15" t="str">
        <f>IF(T213="","",T213*J213/100*Config!$B$11)</f>
        <v/>
      </c>
      <c r="AJ213" s="15" t="str">
        <f>IF(AE213="","",Config!$B$9 + SUM($AE$2:AE213))</f>
        <v/>
      </c>
      <c r="AK213" s="15" t="str">
        <f>IF(AF213="","",Config!$B$9 + SUM($AF$2:AF213))</f>
        <v/>
      </c>
      <c r="AL213" s="15" t="str">
        <f>IF(AG213="","",Config!$B$9 + SUM($AG$2:AG213))</f>
        <v/>
      </c>
      <c r="AM213" s="15" t="str">
        <f>IF(AH213="","",Config!$B$9 + SUM($AH$2:AH213))</f>
        <v/>
      </c>
      <c r="AN213" s="15" t="str">
        <f>IF(AI213="","",Config!$B$9 + SUM($AI$2:AI213))</f>
        <v/>
      </c>
      <c r="AO213" s="16" t="str">
        <f t="shared" si="134"/>
        <v/>
      </c>
      <c r="AP213" s="16" t="str">
        <f t="shared" si="135"/>
        <v/>
      </c>
      <c r="AQ213" s="16" t="str">
        <f t="shared" si="136"/>
        <v/>
      </c>
      <c r="AR213" s="16" t="str">
        <f t="shared" si="137"/>
        <v/>
      </c>
      <c r="AS213" s="16" t="str">
        <f t="shared" si="138"/>
        <v/>
      </c>
      <c r="AT213" s="17" t="str">
        <f t="shared" si="154"/>
        <v/>
      </c>
      <c r="AU213" s="17" t="str">
        <f t="shared" si="155"/>
        <v/>
      </c>
      <c r="AV213" s="17" t="str">
        <f t="shared" si="156"/>
        <v/>
      </c>
      <c r="AW213" s="17" t="str">
        <f t="shared" si="157"/>
        <v/>
      </c>
      <c r="AX213" s="17" t="str">
        <f t="shared" si="158"/>
        <v/>
      </c>
      <c r="AY213" s="17" t="str">
        <f t="shared" si="139"/>
        <v/>
      </c>
      <c r="AZ213" s="17" t="str">
        <f t="shared" si="140"/>
        <v/>
      </c>
      <c r="BA213" s="17" t="str">
        <f t="shared" si="141"/>
        <v/>
      </c>
      <c r="BB213" s="17" t="str">
        <f t="shared" si="142"/>
        <v/>
      </c>
      <c r="BC213" s="17" t="str">
        <f t="shared" si="143"/>
        <v/>
      </c>
      <c r="BD213" s="17" t="str">
        <f>IF(OR(AE213="",B213=""),"",SUMIFS($AE$2:AE213,$B$2:B213,B213))</f>
        <v/>
      </c>
      <c r="BE213" s="17" t="str">
        <f>IF(OR(AF213="",B213=""),"",SUMIFS($AF$2:AF213,$B$2:B213,B213))</f>
        <v/>
      </c>
      <c r="BF213" s="17" t="str">
        <f>IF(OR(AG213="",B213=""),"",SUMIFS($AG$2:AG213,$B$2:B213,B213))</f>
        <v/>
      </c>
      <c r="BG213" s="17" t="str">
        <f>IF(OR(AH213="",B213=""),"",SUMIFS($AH$2:AH213,$B$2:B213,B213))</f>
        <v/>
      </c>
      <c r="BH213" s="17" t="str">
        <f>IF(OR(AI213="",B213=""),"",SUMIFS($AI$2:AI213,$B$2:B213,B213))</f>
        <v/>
      </c>
      <c r="BI213" s="17" t="str">
        <f t="shared" si="159"/>
        <v/>
      </c>
      <c r="BJ213" s="17" t="str">
        <f t="shared" si="160"/>
        <v/>
      </c>
      <c r="BK213" s="17" t="str">
        <f t="shared" si="161"/>
        <v/>
      </c>
      <c r="BL213" s="17" t="str">
        <f t="shared" si="162"/>
        <v/>
      </c>
      <c r="BM213" s="17" t="str">
        <f t="shared" si="163"/>
        <v/>
      </c>
      <c r="BN213" s="17" t="str">
        <f t="shared" si="144"/>
        <v/>
      </c>
      <c r="BO213" s="17" t="str">
        <f t="shared" si="145"/>
        <v/>
      </c>
      <c r="BP213" s="17" t="str">
        <f t="shared" si="146"/>
        <v/>
      </c>
      <c r="BQ213" s="17" t="str">
        <f t="shared" si="147"/>
        <v/>
      </c>
      <c r="BR213" s="17" t="str">
        <f t="shared" si="148"/>
        <v/>
      </c>
    </row>
    <row r="214" spans="1:70" x14ac:dyDescent="0.25">
      <c r="A214">
        <f t="shared" si="132"/>
        <v>213</v>
      </c>
      <c r="B214" s="9"/>
      <c r="C214" s="12"/>
      <c r="D214" s="11" t="str">
        <f t="shared" si="164"/>
        <v/>
      </c>
      <c r="E214" s="11" t="str">
        <f t="shared" si="133"/>
        <v/>
      </c>
      <c r="F214" s="12"/>
      <c r="G214" s="12"/>
      <c r="H214" s="12"/>
      <c r="I214" s="12"/>
      <c r="J214" s="13"/>
      <c r="K214" s="13"/>
      <c r="L214" s="13"/>
      <c r="M214" s="13"/>
      <c r="N214" s="12"/>
      <c r="O214" s="12"/>
      <c r="P214" s="14" t="str">
        <f t="shared" si="149"/>
        <v/>
      </c>
      <c r="Q214" s="14" t="str">
        <f t="shared" si="150"/>
        <v/>
      </c>
      <c r="R214" s="14" t="str">
        <f t="shared" si="151"/>
        <v/>
      </c>
      <c r="S214" s="14" t="str">
        <f t="shared" si="152"/>
        <v/>
      </c>
      <c r="T214" s="14" t="str">
        <f t="shared" si="153"/>
        <v/>
      </c>
      <c r="U214" s="15" t="str">
        <f>IF(P214="","",P214*Config!$B$6)</f>
        <v/>
      </c>
      <c r="V214" s="15" t="str">
        <f>IF(Q214="","",Q214*Config!$B$6)</f>
        <v/>
      </c>
      <c r="W214" s="15" t="str">
        <f>IF(R214="","",R214*Config!$B$6)</f>
        <v/>
      </c>
      <c r="X214" s="15" t="str">
        <f>IF(S214="","",S214*Config!$B$6)</f>
        <v/>
      </c>
      <c r="Y214" s="15" t="str">
        <f>IF(T214="","",T214*Config!$B$6)</f>
        <v/>
      </c>
      <c r="Z214" s="15" t="str">
        <f>IF(U214="","",Config!$B$4 + SUM($U$2:U214))</f>
        <v/>
      </c>
      <c r="AA214" s="15" t="str">
        <f>IF(V214="","",Config!$B$4 + SUM($V$2:V214))</f>
        <v/>
      </c>
      <c r="AB214" s="15" t="str">
        <f>IF(W214="","",Config!$B$4 + SUM($W$2:W214))</f>
        <v/>
      </c>
      <c r="AC214" s="15" t="str">
        <f>IF(X214="","",Config!$B$4 + SUM($X$2:X214))</f>
        <v/>
      </c>
      <c r="AD214" s="15" t="str">
        <f>IF(Y214="","",Config!$B$4 + SUM($Y$2:Y214))</f>
        <v/>
      </c>
      <c r="AE214" s="15" t="str">
        <f>IF(P214="","",P214*J214/100*Config!$B$11)</f>
        <v/>
      </c>
      <c r="AF214" s="15" t="str">
        <f>IF(Q214="","",Q214*J214/100*Config!$B$11)</f>
        <v/>
      </c>
      <c r="AG214" s="15" t="str">
        <f>IF(R214="","",R214*J214/100*Config!$B$11)</f>
        <v/>
      </c>
      <c r="AH214" s="15" t="str">
        <f>IF(S214="","",S214*J214/100*Config!$B$11)</f>
        <v/>
      </c>
      <c r="AI214" s="15" t="str">
        <f>IF(T214="","",T214*J214/100*Config!$B$11)</f>
        <v/>
      </c>
      <c r="AJ214" s="15" t="str">
        <f>IF(AE214="","",Config!$B$9 + SUM($AE$2:AE214))</f>
        <v/>
      </c>
      <c r="AK214" s="15" t="str">
        <f>IF(AF214="","",Config!$B$9 + SUM($AF$2:AF214))</f>
        <v/>
      </c>
      <c r="AL214" s="15" t="str">
        <f>IF(AG214="","",Config!$B$9 + SUM($AG$2:AG214))</f>
        <v/>
      </c>
      <c r="AM214" s="15" t="str">
        <f>IF(AH214="","",Config!$B$9 + SUM($AH$2:AH214))</f>
        <v/>
      </c>
      <c r="AN214" s="15" t="str">
        <f>IF(AI214="","",Config!$B$9 + SUM($AI$2:AI214))</f>
        <v/>
      </c>
      <c r="AO214" s="16" t="str">
        <f t="shared" si="134"/>
        <v/>
      </c>
      <c r="AP214" s="16" t="str">
        <f t="shared" si="135"/>
        <v/>
      </c>
      <c r="AQ214" s="16" t="str">
        <f t="shared" si="136"/>
        <v/>
      </c>
      <c r="AR214" s="16" t="str">
        <f t="shared" si="137"/>
        <v/>
      </c>
      <c r="AS214" s="16" t="str">
        <f t="shared" si="138"/>
        <v/>
      </c>
      <c r="AT214" s="17" t="str">
        <f t="shared" si="154"/>
        <v/>
      </c>
      <c r="AU214" s="17" t="str">
        <f t="shared" si="155"/>
        <v/>
      </c>
      <c r="AV214" s="17" t="str">
        <f t="shared" si="156"/>
        <v/>
      </c>
      <c r="AW214" s="17" t="str">
        <f t="shared" si="157"/>
        <v/>
      </c>
      <c r="AX214" s="17" t="str">
        <f t="shared" si="158"/>
        <v/>
      </c>
      <c r="AY214" s="17" t="str">
        <f t="shared" si="139"/>
        <v/>
      </c>
      <c r="AZ214" s="17" t="str">
        <f t="shared" si="140"/>
        <v/>
      </c>
      <c r="BA214" s="17" t="str">
        <f t="shared" si="141"/>
        <v/>
      </c>
      <c r="BB214" s="17" t="str">
        <f t="shared" si="142"/>
        <v/>
      </c>
      <c r="BC214" s="17" t="str">
        <f t="shared" si="143"/>
        <v/>
      </c>
      <c r="BD214" s="17" t="str">
        <f>IF(OR(AE214="",B214=""),"",SUMIFS($AE$2:AE214,$B$2:B214,B214))</f>
        <v/>
      </c>
      <c r="BE214" s="17" t="str">
        <f>IF(OR(AF214="",B214=""),"",SUMIFS($AF$2:AF214,$B$2:B214,B214))</f>
        <v/>
      </c>
      <c r="BF214" s="17" t="str">
        <f>IF(OR(AG214="",B214=""),"",SUMIFS($AG$2:AG214,$B$2:B214,B214))</f>
        <v/>
      </c>
      <c r="BG214" s="17" t="str">
        <f>IF(OR(AH214="",B214=""),"",SUMIFS($AH$2:AH214,$B$2:B214,B214))</f>
        <v/>
      </c>
      <c r="BH214" s="17" t="str">
        <f>IF(OR(AI214="",B214=""),"",SUMIFS($AI$2:AI214,$B$2:B214,B214))</f>
        <v/>
      </c>
      <c r="BI214" s="17" t="str">
        <f t="shared" si="159"/>
        <v/>
      </c>
      <c r="BJ214" s="17" t="str">
        <f t="shared" si="160"/>
        <v/>
      </c>
      <c r="BK214" s="17" t="str">
        <f t="shared" si="161"/>
        <v/>
      </c>
      <c r="BL214" s="17" t="str">
        <f t="shared" si="162"/>
        <v/>
      </c>
      <c r="BM214" s="17" t="str">
        <f t="shared" si="163"/>
        <v/>
      </c>
      <c r="BN214" s="17" t="str">
        <f t="shared" si="144"/>
        <v/>
      </c>
      <c r="BO214" s="17" t="str">
        <f t="shared" si="145"/>
        <v/>
      </c>
      <c r="BP214" s="17" t="str">
        <f t="shared" si="146"/>
        <v/>
      </c>
      <c r="BQ214" s="17" t="str">
        <f t="shared" si="147"/>
        <v/>
      </c>
      <c r="BR214" s="17" t="str">
        <f t="shared" si="148"/>
        <v/>
      </c>
    </row>
    <row r="215" spans="1:70" x14ac:dyDescent="0.25">
      <c r="A215">
        <f t="shared" si="132"/>
        <v>214</v>
      </c>
      <c r="B215" s="9"/>
      <c r="C215" s="12"/>
      <c r="D215" s="11" t="str">
        <f t="shared" si="164"/>
        <v/>
      </c>
      <c r="E215" s="11" t="str">
        <f t="shared" si="133"/>
        <v/>
      </c>
      <c r="F215" s="12"/>
      <c r="G215" s="12"/>
      <c r="H215" s="12"/>
      <c r="I215" s="12"/>
      <c r="J215" s="13"/>
      <c r="K215" s="13"/>
      <c r="L215" s="13"/>
      <c r="M215" s="13"/>
      <c r="N215" s="12"/>
      <c r="O215" s="12"/>
      <c r="P215" s="14" t="str">
        <f t="shared" si="149"/>
        <v/>
      </c>
      <c r="Q215" s="14" t="str">
        <f t="shared" si="150"/>
        <v/>
      </c>
      <c r="R215" s="14" t="str">
        <f t="shared" si="151"/>
        <v/>
      </c>
      <c r="S215" s="14" t="str">
        <f t="shared" si="152"/>
        <v/>
      </c>
      <c r="T215" s="14" t="str">
        <f t="shared" si="153"/>
        <v/>
      </c>
      <c r="U215" s="15" t="str">
        <f>IF(P215="","",P215*Config!$B$6)</f>
        <v/>
      </c>
      <c r="V215" s="15" t="str">
        <f>IF(Q215="","",Q215*Config!$B$6)</f>
        <v/>
      </c>
      <c r="W215" s="15" t="str">
        <f>IF(R215="","",R215*Config!$B$6)</f>
        <v/>
      </c>
      <c r="X215" s="15" t="str">
        <f>IF(S215="","",S215*Config!$B$6)</f>
        <v/>
      </c>
      <c r="Y215" s="15" t="str">
        <f>IF(T215="","",T215*Config!$B$6)</f>
        <v/>
      </c>
      <c r="Z215" s="15" t="str">
        <f>IF(U215="","",Config!$B$4 + SUM($U$2:U215))</f>
        <v/>
      </c>
      <c r="AA215" s="15" t="str">
        <f>IF(V215="","",Config!$B$4 + SUM($V$2:V215))</f>
        <v/>
      </c>
      <c r="AB215" s="15" t="str">
        <f>IF(W215="","",Config!$B$4 + SUM($W$2:W215))</f>
        <v/>
      </c>
      <c r="AC215" s="15" t="str">
        <f>IF(X215="","",Config!$B$4 + SUM($X$2:X215))</f>
        <v/>
      </c>
      <c r="AD215" s="15" t="str">
        <f>IF(Y215="","",Config!$B$4 + SUM($Y$2:Y215))</f>
        <v/>
      </c>
      <c r="AE215" s="15" t="str">
        <f>IF(P215="","",P215*J215/100*Config!$B$11)</f>
        <v/>
      </c>
      <c r="AF215" s="15" t="str">
        <f>IF(Q215="","",Q215*J215/100*Config!$B$11)</f>
        <v/>
      </c>
      <c r="AG215" s="15" t="str">
        <f>IF(R215="","",R215*J215/100*Config!$B$11)</f>
        <v/>
      </c>
      <c r="AH215" s="15" t="str">
        <f>IF(S215="","",S215*J215/100*Config!$B$11)</f>
        <v/>
      </c>
      <c r="AI215" s="15" t="str">
        <f>IF(T215="","",T215*J215/100*Config!$B$11)</f>
        <v/>
      </c>
      <c r="AJ215" s="15" t="str">
        <f>IF(AE215="","",Config!$B$9 + SUM($AE$2:AE215))</f>
        <v/>
      </c>
      <c r="AK215" s="15" t="str">
        <f>IF(AF215="","",Config!$B$9 + SUM($AF$2:AF215))</f>
        <v/>
      </c>
      <c r="AL215" s="15" t="str">
        <f>IF(AG215="","",Config!$B$9 + SUM($AG$2:AG215))</f>
        <v/>
      </c>
      <c r="AM215" s="15" t="str">
        <f>IF(AH215="","",Config!$B$9 + SUM($AH$2:AH215))</f>
        <v/>
      </c>
      <c r="AN215" s="15" t="str">
        <f>IF(AI215="","",Config!$B$9 + SUM($AI$2:AI215))</f>
        <v/>
      </c>
      <c r="AO215" s="16" t="str">
        <f t="shared" si="134"/>
        <v/>
      </c>
      <c r="AP215" s="16" t="str">
        <f t="shared" si="135"/>
        <v/>
      </c>
      <c r="AQ215" s="16" t="str">
        <f t="shared" si="136"/>
        <v/>
      </c>
      <c r="AR215" s="16" t="str">
        <f t="shared" si="137"/>
        <v/>
      </c>
      <c r="AS215" s="16" t="str">
        <f t="shared" si="138"/>
        <v/>
      </c>
      <c r="AT215" s="17" t="str">
        <f t="shared" si="154"/>
        <v/>
      </c>
      <c r="AU215" s="17" t="str">
        <f t="shared" si="155"/>
        <v/>
      </c>
      <c r="AV215" s="17" t="str">
        <f t="shared" si="156"/>
        <v/>
      </c>
      <c r="AW215" s="17" t="str">
        <f t="shared" si="157"/>
        <v/>
      </c>
      <c r="AX215" s="17" t="str">
        <f t="shared" si="158"/>
        <v/>
      </c>
      <c r="AY215" s="17" t="str">
        <f t="shared" si="139"/>
        <v/>
      </c>
      <c r="AZ215" s="17" t="str">
        <f t="shared" si="140"/>
        <v/>
      </c>
      <c r="BA215" s="17" t="str">
        <f t="shared" si="141"/>
        <v/>
      </c>
      <c r="BB215" s="17" t="str">
        <f t="shared" si="142"/>
        <v/>
      </c>
      <c r="BC215" s="17" t="str">
        <f t="shared" si="143"/>
        <v/>
      </c>
      <c r="BD215" s="17" t="str">
        <f>IF(OR(AE215="",B215=""),"",SUMIFS($AE$2:AE215,$B$2:B215,B215))</f>
        <v/>
      </c>
      <c r="BE215" s="17" t="str">
        <f>IF(OR(AF215="",B215=""),"",SUMIFS($AF$2:AF215,$B$2:B215,B215))</f>
        <v/>
      </c>
      <c r="BF215" s="17" t="str">
        <f>IF(OR(AG215="",B215=""),"",SUMIFS($AG$2:AG215,$B$2:B215,B215))</f>
        <v/>
      </c>
      <c r="BG215" s="17" t="str">
        <f>IF(OR(AH215="",B215=""),"",SUMIFS($AH$2:AH215,$B$2:B215,B215))</f>
        <v/>
      </c>
      <c r="BH215" s="17" t="str">
        <f>IF(OR(AI215="",B215=""),"",SUMIFS($AI$2:AI215,$B$2:B215,B215))</f>
        <v/>
      </c>
      <c r="BI215" s="17" t="str">
        <f t="shared" si="159"/>
        <v/>
      </c>
      <c r="BJ215" s="17" t="str">
        <f t="shared" si="160"/>
        <v/>
      </c>
      <c r="BK215" s="17" t="str">
        <f t="shared" si="161"/>
        <v/>
      </c>
      <c r="BL215" s="17" t="str">
        <f t="shared" si="162"/>
        <v/>
      </c>
      <c r="BM215" s="17" t="str">
        <f t="shared" si="163"/>
        <v/>
      </c>
      <c r="BN215" s="17" t="str">
        <f t="shared" si="144"/>
        <v/>
      </c>
      <c r="BO215" s="17" t="str">
        <f t="shared" si="145"/>
        <v/>
      </c>
      <c r="BP215" s="17" t="str">
        <f t="shared" si="146"/>
        <v/>
      </c>
      <c r="BQ215" s="17" t="str">
        <f t="shared" si="147"/>
        <v/>
      </c>
      <c r="BR215" s="17" t="str">
        <f t="shared" si="148"/>
        <v/>
      </c>
    </row>
    <row r="216" spans="1:70" x14ac:dyDescent="0.25">
      <c r="A216">
        <f t="shared" si="132"/>
        <v>215</v>
      </c>
      <c r="B216" s="9"/>
      <c r="C216" s="12"/>
      <c r="D216" s="11" t="str">
        <f t="shared" si="164"/>
        <v/>
      </c>
      <c r="E216" s="11" t="str">
        <f t="shared" si="133"/>
        <v/>
      </c>
      <c r="F216" s="12"/>
      <c r="G216" s="12"/>
      <c r="H216" s="12"/>
      <c r="I216" s="12"/>
      <c r="J216" s="13"/>
      <c r="K216" s="13"/>
      <c r="L216" s="13"/>
      <c r="M216" s="13"/>
      <c r="N216" s="12"/>
      <c r="O216" s="12"/>
      <c r="P216" s="14" t="str">
        <f t="shared" si="149"/>
        <v/>
      </c>
      <c r="Q216" s="14" t="str">
        <f t="shared" si="150"/>
        <v/>
      </c>
      <c r="R216" s="14" t="str">
        <f t="shared" si="151"/>
        <v/>
      </c>
      <c r="S216" s="14" t="str">
        <f t="shared" si="152"/>
        <v/>
      </c>
      <c r="T216" s="14" t="str">
        <f t="shared" si="153"/>
        <v/>
      </c>
      <c r="U216" s="15" t="str">
        <f>IF(P216="","",P216*Config!$B$6)</f>
        <v/>
      </c>
      <c r="V216" s="15" t="str">
        <f>IF(Q216="","",Q216*Config!$B$6)</f>
        <v/>
      </c>
      <c r="W216" s="15" t="str">
        <f>IF(R216="","",R216*Config!$B$6)</f>
        <v/>
      </c>
      <c r="X216" s="15" t="str">
        <f>IF(S216="","",S216*Config!$B$6)</f>
        <v/>
      </c>
      <c r="Y216" s="15" t="str">
        <f>IF(T216="","",T216*Config!$B$6)</f>
        <v/>
      </c>
      <c r="Z216" s="15" t="str">
        <f>IF(U216="","",Config!$B$4 + SUM($U$2:U216))</f>
        <v/>
      </c>
      <c r="AA216" s="15" t="str">
        <f>IF(V216="","",Config!$B$4 + SUM($V$2:V216))</f>
        <v/>
      </c>
      <c r="AB216" s="15" t="str">
        <f>IF(W216="","",Config!$B$4 + SUM($W$2:W216))</f>
        <v/>
      </c>
      <c r="AC216" s="15" t="str">
        <f>IF(X216="","",Config!$B$4 + SUM($X$2:X216))</f>
        <v/>
      </c>
      <c r="AD216" s="15" t="str">
        <f>IF(Y216="","",Config!$B$4 + SUM($Y$2:Y216))</f>
        <v/>
      </c>
      <c r="AE216" s="15" t="str">
        <f>IF(P216="","",P216*J216/100*Config!$B$11)</f>
        <v/>
      </c>
      <c r="AF216" s="15" t="str">
        <f>IF(Q216="","",Q216*J216/100*Config!$B$11)</f>
        <v/>
      </c>
      <c r="AG216" s="15" t="str">
        <f>IF(R216="","",R216*J216/100*Config!$B$11)</f>
        <v/>
      </c>
      <c r="AH216" s="15" t="str">
        <f>IF(S216="","",S216*J216/100*Config!$B$11)</f>
        <v/>
      </c>
      <c r="AI216" s="15" t="str">
        <f>IF(T216="","",T216*J216/100*Config!$B$11)</f>
        <v/>
      </c>
      <c r="AJ216" s="15" t="str">
        <f>IF(AE216="","",Config!$B$9 + SUM($AE$2:AE216))</f>
        <v/>
      </c>
      <c r="AK216" s="15" t="str">
        <f>IF(AF216="","",Config!$B$9 + SUM($AF$2:AF216))</f>
        <v/>
      </c>
      <c r="AL216" s="15" t="str">
        <f>IF(AG216="","",Config!$B$9 + SUM($AG$2:AG216))</f>
        <v/>
      </c>
      <c r="AM216" s="15" t="str">
        <f>IF(AH216="","",Config!$B$9 + SUM($AH$2:AH216))</f>
        <v/>
      </c>
      <c r="AN216" s="15" t="str">
        <f>IF(AI216="","",Config!$B$9 + SUM($AI$2:AI216))</f>
        <v/>
      </c>
      <c r="AO216" s="16" t="str">
        <f t="shared" si="134"/>
        <v/>
      </c>
      <c r="AP216" s="16" t="str">
        <f t="shared" si="135"/>
        <v/>
      </c>
      <c r="AQ216" s="16" t="str">
        <f t="shared" si="136"/>
        <v/>
      </c>
      <c r="AR216" s="16" t="str">
        <f t="shared" si="137"/>
        <v/>
      </c>
      <c r="AS216" s="16" t="str">
        <f t="shared" si="138"/>
        <v/>
      </c>
      <c r="AT216" s="17" t="str">
        <f t="shared" si="154"/>
        <v/>
      </c>
      <c r="AU216" s="17" t="str">
        <f t="shared" si="155"/>
        <v/>
      </c>
      <c r="AV216" s="17" t="str">
        <f t="shared" si="156"/>
        <v/>
      </c>
      <c r="AW216" s="17" t="str">
        <f t="shared" si="157"/>
        <v/>
      </c>
      <c r="AX216" s="17" t="str">
        <f t="shared" si="158"/>
        <v/>
      </c>
      <c r="AY216" s="17" t="str">
        <f t="shared" si="139"/>
        <v/>
      </c>
      <c r="AZ216" s="17" t="str">
        <f t="shared" si="140"/>
        <v/>
      </c>
      <c r="BA216" s="17" t="str">
        <f t="shared" si="141"/>
        <v/>
      </c>
      <c r="BB216" s="17" t="str">
        <f t="shared" si="142"/>
        <v/>
      </c>
      <c r="BC216" s="17" t="str">
        <f t="shared" si="143"/>
        <v/>
      </c>
      <c r="BD216" s="17" t="str">
        <f>IF(OR(AE216="",B216=""),"",SUMIFS($AE$2:AE216,$B$2:B216,B216))</f>
        <v/>
      </c>
      <c r="BE216" s="17" t="str">
        <f>IF(OR(AF216="",B216=""),"",SUMIFS($AF$2:AF216,$B$2:B216,B216))</f>
        <v/>
      </c>
      <c r="BF216" s="17" t="str">
        <f>IF(OR(AG216="",B216=""),"",SUMIFS($AG$2:AG216,$B$2:B216,B216))</f>
        <v/>
      </c>
      <c r="BG216" s="17" t="str">
        <f>IF(OR(AH216="",B216=""),"",SUMIFS($AH$2:AH216,$B$2:B216,B216))</f>
        <v/>
      </c>
      <c r="BH216" s="17" t="str">
        <f>IF(OR(AI216="",B216=""),"",SUMIFS($AI$2:AI216,$B$2:B216,B216))</f>
        <v/>
      </c>
      <c r="BI216" s="17" t="str">
        <f t="shared" si="159"/>
        <v/>
      </c>
      <c r="BJ216" s="17" t="str">
        <f t="shared" si="160"/>
        <v/>
      </c>
      <c r="BK216" s="17" t="str">
        <f t="shared" si="161"/>
        <v/>
      </c>
      <c r="BL216" s="17" t="str">
        <f t="shared" si="162"/>
        <v/>
      </c>
      <c r="BM216" s="17" t="str">
        <f t="shared" si="163"/>
        <v/>
      </c>
      <c r="BN216" s="17" t="str">
        <f t="shared" si="144"/>
        <v/>
      </c>
      <c r="BO216" s="17" t="str">
        <f t="shared" si="145"/>
        <v/>
      </c>
      <c r="BP216" s="17" t="str">
        <f t="shared" si="146"/>
        <v/>
      </c>
      <c r="BQ216" s="17" t="str">
        <f t="shared" si="147"/>
        <v/>
      </c>
      <c r="BR216" s="17" t="str">
        <f t="shared" si="148"/>
        <v/>
      </c>
    </row>
    <row r="217" spans="1:70" x14ac:dyDescent="0.25">
      <c r="A217">
        <f t="shared" si="132"/>
        <v>216</v>
      </c>
      <c r="B217" s="9"/>
      <c r="C217" s="12"/>
      <c r="D217" s="11" t="str">
        <f t="shared" si="164"/>
        <v/>
      </c>
      <c r="E217" s="11" t="str">
        <f t="shared" si="133"/>
        <v/>
      </c>
      <c r="F217" s="12"/>
      <c r="G217" s="12"/>
      <c r="H217" s="12"/>
      <c r="I217" s="12"/>
      <c r="J217" s="13"/>
      <c r="K217" s="13"/>
      <c r="L217" s="13"/>
      <c r="M217" s="13"/>
      <c r="N217" s="12"/>
      <c r="O217" s="12"/>
      <c r="P217" s="14" t="str">
        <f t="shared" si="149"/>
        <v/>
      </c>
      <c r="Q217" s="14" t="str">
        <f t="shared" si="150"/>
        <v/>
      </c>
      <c r="R217" s="14" t="str">
        <f t="shared" si="151"/>
        <v/>
      </c>
      <c r="S217" s="14" t="str">
        <f t="shared" si="152"/>
        <v/>
      </c>
      <c r="T217" s="14" t="str">
        <f t="shared" si="153"/>
        <v/>
      </c>
      <c r="U217" s="15" t="str">
        <f>IF(P217="","",P217*Config!$B$6)</f>
        <v/>
      </c>
      <c r="V217" s="15" t="str">
        <f>IF(Q217="","",Q217*Config!$B$6)</f>
        <v/>
      </c>
      <c r="W217" s="15" t="str">
        <f>IF(R217="","",R217*Config!$B$6)</f>
        <v/>
      </c>
      <c r="X217" s="15" t="str">
        <f>IF(S217="","",S217*Config!$B$6)</f>
        <v/>
      </c>
      <c r="Y217" s="15" t="str">
        <f>IF(T217="","",T217*Config!$B$6)</f>
        <v/>
      </c>
      <c r="Z217" s="15" t="str">
        <f>IF(U217="","",Config!$B$4 + SUM($U$2:U217))</f>
        <v/>
      </c>
      <c r="AA217" s="15" t="str">
        <f>IF(V217="","",Config!$B$4 + SUM($V$2:V217))</f>
        <v/>
      </c>
      <c r="AB217" s="15" t="str">
        <f>IF(W217="","",Config!$B$4 + SUM($W$2:W217))</f>
        <v/>
      </c>
      <c r="AC217" s="15" t="str">
        <f>IF(X217="","",Config!$B$4 + SUM($X$2:X217))</f>
        <v/>
      </c>
      <c r="AD217" s="15" t="str">
        <f>IF(Y217="","",Config!$B$4 + SUM($Y$2:Y217))</f>
        <v/>
      </c>
      <c r="AE217" s="15" t="str">
        <f>IF(P217="","",P217*J217/100*Config!$B$11)</f>
        <v/>
      </c>
      <c r="AF217" s="15" t="str">
        <f>IF(Q217="","",Q217*J217/100*Config!$B$11)</f>
        <v/>
      </c>
      <c r="AG217" s="15" t="str">
        <f>IF(R217="","",R217*J217/100*Config!$B$11)</f>
        <v/>
      </c>
      <c r="AH217" s="15" t="str">
        <f>IF(S217="","",S217*J217/100*Config!$B$11)</f>
        <v/>
      </c>
      <c r="AI217" s="15" t="str">
        <f>IF(T217="","",T217*J217/100*Config!$B$11)</f>
        <v/>
      </c>
      <c r="AJ217" s="15" t="str">
        <f>IF(AE217="","",Config!$B$9 + SUM($AE$2:AE217))</f>
        <v/>
      </c>
      <c r="AK217" s="15" t="str">
        <f>IF(AF217="","",Config!$B$9 + SUM($AF$2:AF217))</f>
        <v/>
      </c>
      <c r="AL217" s="15" t="str">
        <f>IF(AG217="","",Config!$B$9 + SUM($AG$2:AG217))</f>
        <v/>
      </c>
      <c r="AM217" s="15" t="str">
        <f>IF(AH217="","",Config!$B$9 + SUM($AH$2:AH217))</f>
        <v/>
      </c>
      <c r="AN217" s="15" t="str">
        <f>IF(AI217="","",Config!$B$9 + SUM($AI$2:AI217))</f>
        <v/>
      </c>
      <c r="AO217" s="16" t="str">
        <f t="shared" si="134"/>
        <v/>
      </c>
      <c r="AP217" s="16" t="str">
        <f t="shared" si="135"/>
        <v/>
      </c>
      <c r="AQ217" s="16" t="str">
        <f t="shared" si="136"/>
        <v/>
      </c>
      <c r="AR217" s="16" t="str">
        <f t="shared" si="137"/>
        <v/>
      </c>
      <c r="AS217" s="16" t="str">
        <f t="shared" si="138"/>
        <v/>
      </c>
      <c r="AT217" s="17" t="str">
        <f t="shared" si="154"/>
        <v/>
      </c>
      <c r="AU217" s="17" t="str">
        <f t="shared" si="155"/>
        <v/>
      </c>
      <c r="AV217" s="17" t="str">
        <f t="shared" si="156"/>
        <v/>
      </c>
      <c r="AW217" s="17" t="str">
        <f t="shared" si="157"/>
        <v/>
      </c>
      <c r="AX217" s="17" t="str">
        <f t="shared" si="158"/>
        <v/>
      </c>
      <c r="AY217" s="17" t="str">
        <f t="shared" si="139"/>
        <v/>
      </c>
      <c r="AZ217" s="17" t="str">
        <f t="shared" si="140"/>
        <v/>
      </c>
      <c r="BA217" s="17" t="str">
        <f t="shared" si="141"/>
        <v/>
      </c>
      <c r="BB217" s="17" t="str">
        <f t="shared" si="142"/>
        <v/>
      </c>
      <c r="BC217" s="17" t="str">
        <f t="shared" si="143"/>
        <v/>
      </c>
      <c r="BD217" s="17" t="str">
        <f>IF(OR(AE217="",B217=""),"",SUMIFS($AE$2:AE217,$B$2:B217,B217))</f>
        <v/>
      </c>
      <c r="BE217" s="17" t="str">
        <f>IF(OR(AF217="",B217=""),"",SUMIFS($AF$2:AF217,$B$2:B217,B217))</f>
        <v/>
      </c>
      <c r="BF217" s="17" t="str">
        <f>IF(OR(AG217="",B217=""),"",SUMIFS($AG$2:AG217,$B$2:B217,B217))</f>
        <v/>
      </c>
      <c r="BG217" s="17" t="str">
        <f>IF(OR(AH217="",B217=""),"",SUMIFS($AH$2:AH217,$B$2:B217,B217))</f>
        <v/>
      </c>
      <c r="BH217" s="17" t="str">
        <f>IF(OR(AI217="",B217=""),"",SUMIFS($AI$2:AI217,$B$2:B217,B217))</f>
        <v/>
      </c>
      <c r="BI217" s="17" t="str">
        <f t="shared" si="159"/>
        <v/>
      </c>
      <c r="BJ217" s="17" t="str">
        <f t="shared" si="160"/>
        <v/>
      </c>
      <c r="BK217" s="17" t="str">
        <f t="shared" si="161"/>
        <v/>
      </c>
      <c r="BL217" s="17" t="str">
        <f t="shared" si="162"/>
        <v/>
      </c>
      <c r="BM217" s="17" t="str">
        <f t="shared" si="163"/>
        <v/>
      </c>
      <c r="BN217" s="17" t="str">
        <f t="shared" si="144"/>
        <v/>
      </c>
      <c r="BO217" s="17" t="str">
        <f t="shared" si="145"/>
        <v/>
      </c>
      <c r="BP217" s="17" t="str">
        <f t="shared" si="146"/>
        <v/>
      </c>
      <c r="BQ217" s="17" t="str">
        <f t="shared" si="147"/>
        <v/>
      </c>
      <c r="BR217" s="17" t="str">
        <f t="shared" si="148"/>
        <v/>
      </c>
    </row>
    <row r="218" spans="1:70" x14ac:dyDescent="0.25">
      <c r="A218">
        <f t="shared" si="132"/>
        <v>217</v>
      </c>
      <c r="B218" s="9"/>
      <c r="C218" s="12"/>
      <c r="D218" s="11" t="str">
        <f t="shared" si="164"/>
        <v/>
      </c>
      <c r="E218" s="11" t="str">
        <f t="shared" si="133"/>
        <v/>
      </c>
      <c r="F218" s="12"/>
      <c r="G218" s="12"/>
      <c r="H218" s="12"/>
      <c r="I218" s="12"/>
      <c r="J218" s="13"/>
      <c r="K218" s="13"/>
      <c r="L218" s="13"/>
      <c r="M218" s="13"/>
      <c r="N218" s="12"/>
      <c r="O218" s="12"/>
      <c r="P218" s="14" t="str">
        <f t="shared" si="149"/>
        <v/>
      </c>
      <c r="Q218" s="14" t="str">
        <f t="shared" si="150"/>
        <v/>
      </c>
      <c r="R218" s="14" t="str">
        <f t="shared" si="151"/>
        <v/>
      </c>
      <c r="S218" s="14" t="str">
        <f t="shared" si="152"/>
        <v/>
      </c>
      <c r="T218" s="14" t="str">
        <f t="shared" si="153"/>
        <v/>
      </c>
      <c r="U218" s="15" t="str">
        <f>IF(P218="","",P218*Config!$B$6)</f>
        <v/>
      </c>
      <c r="V218" s="15" t="str">
        <f>IF(Q218="","",Q218*Config!$B$6)</f>
        <v/>
      </c>
      <c r="W218" s="15" t="str">
        <f>IF(R218="","",R218*Config!$B$6)</f>
        <v/>
      </c>
      <c r="X218" s="15" t="str">
        <f>IF(S218="","",S218*Config!$B$6)</f>
        <v/>
      </c>
      <c r="Y218" s="15" t="str">
        <f>IF(T218="","",T218*Config!$B$6)</f>
        <v/>
      </c>
      <c r="Z218" s="15" t="str">
        <f>IF(U218="","",Config!$B$4 + SUM($U$2:U218))</f>
        <v/>
      </c>
      <c r="AA218" s="15" t="str">
        <f>IF(V218="","",Config!$B$4 + SUM($V$2:V218))</f>
        <v/>
      </c>
      <c r="AB218" s="15" t="str">
        <f>IF(W218="","",Config!$B$4 + SUM($W$2:W218))</f>
        <v/>
      </c>
      <c r="AC218" s="15" t="str">
        <f>IF(X218="","",Config!$B$4 + SUM($X$2:X218))</f>
        <v/>
      </c>
      <c r="AD218" s="15" t="str">
        <f>IF(Y218="","",Config!$B$4 + SUM($Y$2:Y218))</f>
        <v/>
      </c>
      <c r="AE218" s="15" t="str">
        <f>IF(P218="","",P218*J218/100*Config!$B$11)</f>
        <v/>
      </c>
      <c r="AF218" s="15" t="str">
        <f>IF(Q218="","",Q218*J218/100*Config!$B$11)</f>
        <v/>
      </c>
      <c r="AG218" s="15" t="str">
        <f>IF(R218="","",R218*J218/100*Config!$B$11)</f>
        <v/>
      </c>
      <c r="AH218" s="15" t="str">
        <f>IF(S218="","",S218*J218/100*Config!$B$11)</f>
        <v/>
      </c>
      <c r="AI218" s="15" t="str">
        <f>IF(T218="","",T218*J218/100*Config!$B$11)</f>
        <v/>
      </c>
      <c r="AJ218" s="15" t="str">
        <f>IF(AE218="","",Config!$B$9 + SUM($AE$2:AE218))</f>
        <v/>
      </c>
      <c r="AK218" s="15" t="str">
        <f>IF(AF218="","",Config!$B$9 + SUM($AF$2:AF218))</f>
        <v/>
      </c>
      <c r="AL218" s="15" t="str">
        <f>IF(AG218="","",Config!$B$9 + SUM($AG$2:AG218))</f>
        <v/>
      </c>
      <c r="AM218" s="15" t="str">
        <f>IF(AH218="","",Config!$B$9 + SUM($AH$2:AH218))</f>
        <v/>
      </c>
      <c r="AN218" s="15" t="str">
        <f>IF(AI218="","",Config!$B$9 + SUM($AI$2:AI218))</f>
        <v/>
      </c>
      <c r="AO218" s="16" t="str">
        <f t="shared" si="134"/>
        <v/>
      </c>
      <c r="AP218" s="16" t="str">
        <f t="shared" si="135"/>
        <v/>
      </c>
      <c r="AQ218" s="16" t="str">
        <f t="shared" si="136"/>
        <v/>
      </c>
      <c r="AR218" s="16" t="str">
        <f t="shared" si="137"/>
        <v/>
      </c>
      <c r="AS218" s="16" t="str">
        <f t="shared" si="138"/>
        <v/>
      </c>
      <c r="AT218" s="17" t="str">
        <f t="shared" si="154"/>
        <v/>
      </c>
      <c r="AU218" s="17" t="str">
        <f t="shared" si="155"/>
        <v/>
      </c>
      <c r="AV218" s="17" t="str">
        <f t="shared" si="156"/>
        <v/>
      </c>
      <c r="AW218" s="17" t="str">
        <f t="shared" si="157"/>
        <v/>
      </c>
      <c r="AX218" s="17" t="str">
        <f t="shared" si="158"/>
        <v/>
      </c>
      <c r="AY218" s="17" t="str">
        <f t="shared" si="139"/>
        <v/>
      </c>
      <c r="AZ218" s="17" t="str">
        <f t="shared" si="140"/>
        <v/>
      </c>
      <c r="BA218" s="17" t="str">
        <f t="shared" si="141"/>
        <v/>
      </c>
      <c r="BB218" s="17" t="str">
        <f t="shared" si="142"/>
        <v/>
      </c>
      <c r="BC218" s="17" t="str">
        <f t="shared" si="143"/>
        <v/>
      </c>
      <c r="BD218" s="17" t="str">
        <f>IF(OR(AE218="",B218=""),"",SUMIFS($AE$2:AE218,$B$2:B218,B218))</f>
        <v/>
      </c>
      <c r="BE218" s="17" t="str">
        <f>IF(OR(AF218="",B218=""),"",SUMIFS($AF$2:AF218,$B$2:B218,B218))</f>
        <v/>
      </c>
      <c r="BF218" s="17" t="str">
        <f>IF(OR(AG218="",B218=""),"",SUMIFS($AG$2:AG218,$B$2:B218,B218))</f>
        <v/>
      </c>
      <c r="BG218" s="17" t="str">
        <f>IF(OR(AH218="",B218=""),"",SUMIFS($AH$2:AH218,$B$2:B218,B218))</f>
        <v/>
      </c>
      <c r="BH218" s="17" t="str">
        <f>IF(OR(AI218="",B218=""),"",SUMIFS($AI$2:AI218,$B$2:B218,B218))</f>
        <v/>
      </c>
      <c r="BI218" s="17" t="str">
        <f t="shared" si="159"/>
        <v/>
      </c>
      <c r="BJ218" s="17" t="str">
        <f t="shared" si="160"/>
        <v/>
      </c>
      <c r="BK218" s="17" t="str">
        <f t="shared" si="161"/>
        <v/>
      </c>
      <c r="BL218" s="17" t="str">
        <f t="shared" si="162"/>
        <v/>
      </c>
      <c r="BM218" s="17" t="str">
        <f t="shared" si="163"/>
        <v/>
      </c>
      <c r="BN218" s="17" t="str">
        <f t="shared" si="144"/>
        <v/>
      </c>
      <c r="BO218" s="17" t="str">
        <f t="shared" si="145"/>
        <v/>
      </c>
      <c r="BP218" s="17" t="str">
        <f t="shared" si="146"/>
        <v/>
      </c>
      <c r="BQ218" s="17" t="str">
        <f t="shared" si="147"/>
        <v/>
      </c>
      <c r="BR218" s="17" t="str">
        <f t="shared" si="148"/>
        <v/>
      </c>
    </row>
    <row r="219" spans="1:70" x14ac:dyDescent="0.25">
      <c r="A219">
        <f t="shared" si="132"/>
        <v>218</v>
      </c>
      <c r="B219" s="9"/>
      <c r="C219" s="12"/>
      <c r="D219" s="11" t="str">
        <f t="shared" si="164"/>
        <v/>
      </c>
      <c r="E219" s="11" t="str">
        <f t="shared" si="133"/>
        <v/>
      </c>
      <c r="F219" s="12"/>
      <c r="G219" s="12"/>
      <c r="H219" s="12"/>
      <c r="I219" s="12"/>
      <c r="J219" s="13"/>
      <c r="K219" s="13"/>
      <c r="L219" s="13"/>
      <c r="M219" s="13"/>
      <c r="N219" s="12"/>
      <c r="O219" s="12"/>
      <c r="P219" s="14" t="str">
        <f t="shared" si="149"/>
        <v/>
      </c>
      <c r="Q219" s="14" t="str">
        <f t="shared" si="150"/>
        <v/>
      </c>
      <c r="R219" s="14" t="str">
        <f t="shared" si="151"/>
        <v/>
      </c>
      <c r="S219" s="14" t="str">
        <f t="shared" si="152"/>
        <v/>
      </c>
      <c r="T219" s="14" t="str">
        <f t="shared" si="153"/>
        <v/>
      </c>
      <c r="U219" s="15" t="str">
        <f>IF(P219="","",P219*Config!$B$6)</f>
        <v/>
      </c>
      <c r="V219" s="15" t="str">
        <f>IF(Q219="","",Q219*Config!$B$6)</f>
        <v/>
      </c>
      <c r="W219" s="15" t="str">
        <f>IF(R219="","",R219*Config!$B$6)</f>
        <v/>
      </c>
      <c r="X219" s="15" t="str">
        <f>IF(S219="","",S219*Config!$B$6)</f>
        <v/>
      </c>
      <c r="Y219" s="15" t="str">
        <f>IF(T219="","",T219*Config!$B$6)</f>
        <v/>
      </c>
      <c r="Z219" s="15" t="str">
        <f>IF(U219="","",Config!$B$4 + SUM($U$2:U219))</f>
        <v/>
      </c>
      <c r="AA219" s="15" t="str">
        <f>IF(V219="","",Config!$B$4 + SUM($V$2:V219))</f>
        <v/>
      </c>
      <c r="AB219" s="15" t="str">
        <f>IF(W219="","",Config!$B$4 + SUM($W$2:W219))</f>
        <v/>
      </c>
      <c r="AC219" s="15" t="str">
        <f>IF(X219="","",Config!$B$4 + SUM($X$2:X219))</f>
        <v/>
      </c>
      <c r="AD219" s="15" t="str">
        <f>IF(Y219="","",Config!$B$4 + SUM($Y$2:Y219))</f>
        <v/>
      </c>
      <c r="AE219" s="15" t="str">
        <f>IF(P219="","",P219*J219/100*Config!$B$11)</f>
        <v/>
      </c>
      <c r="AF219" s="15" t="str">
        <f>IF(Q219="","",Q219*J219/100*Config!$B$11)</f>
        <v/>
      </c>
      <c r="AG219" s="15" t="str">
        <f>IF(R219="","",R219*J219/100*Config!$B$11)</f>
        <v/>
      </c>
      <c r="AH219" s="15" t="str">
        <f>IF(S219="","",S219*J219/100*Config!$B$11)</f>
        <v/>
      </c>
      <c r="AI219" s="15" t="str">
        <f>IF(T219="","",T219*J219/100*Config!$B$11)</f>
        <v/>
      </c>
      <c r="AJ219" s="15" t="str">
        <f>IF(AE219="","",Config!$B$9 + SUM($AE$2:AE219))</f>
        <v/>
      </c>
      <c r="AK219" s="15" t="str">
        <f>IF(AF219="","",Config!$B$9 + SUM($AF$2:AF219))</f>
        <v/>
      </c>
      <c r="AL219" s="15" t="str">
        <f>IF(AG219="","",Config!$B$9 + SUM($AG$2:AG219))</f>
        <v/>
      </c>
      <c r="AM219" s="15" t="str">
        <f>IF(AH219="","",Config!$B$9 + SUM($AH$2:AH219))</f>
        <v/>
      </c>
      <c r="AN219" s="15" t="str">
        <f>IF(AI219="","",Config!$B$9 + SUM($AI$2:AI219))</f>
        <v/>
      </c>
      <c r="AO219" s="16" t="str">
        <f t="shared" si="134"/>
        <v/>
      </c>
      <c r="AP219" s="16" t="str">
        <f t="shared" si="135"/>
        <v/>
      </c>
      <c r="AQ219" s="16" t="str">
        <f t="shared" si="136"/>
        <v/>
      </c>
      <c r="AR219" s="16" t="str">
        <f t="shared" si="137"/>
        <v/>
      </c>
      <c r="AS219" s="16" t="str">
        <f t="shared" si="138"/>
        <v/>
      </c>
      <c r="AT219" s="17" t="str">
        <f t="shared" si="154"/>
        <v/>
      </c>
      <c r="AU219" s="17" t="str">
        <f t="shared" si="155"/>
        <v/>
      </c>
      <c r="AV219" s="17" t="str">
        <f t="shared" si="156"/>
        <v/>
      </c>
      <c r="AW219" s="17" t="str">
        <f t="shared" si="157"/>
        <v/>
      </c>
      <c r="AX219" s="17" t="str">
        <f t="shared" si="158"/>
        <v/>
      </c>
      <c r="AY219" s="17" t="str">
        <f t="shared" si="139"/>
        <v/>
      </c>
      <c r="AZ219" s="17" t="str">
        <f t="shared" si="140"/>
        <v/>
      </c>
      <c r="BA219" s="17" t="str">
        <f t="shared" si="141"/>
        <v/>
      </c>
      <c r="BB219" s="17" t="str">
        <f t="shared" si="142"/>
        <v/>
      </c>
      <c r="BC219" s="17" t="str">
        <f t="shared" si="143"/>
        <v/>
      </c>
      <c r="BD219" s="17" t="str">
        <f>IF(OR(AE219="",B219=""),"",SUMIFS($AE$2:AE219,$B$2:B219,B219))</f>
        <v/>
      </c>
      <c r="BE219" s="17" t="str">
        <f>IF(OR(AF219="",B219=""),"",SUMIFS($AF$2:AF219,$B$2:B219,B219))</f>
        <v/>
      </c>
      <c r="BF219" s="17" t="str">
        <f>IF(OR(AG219="",B219=""),"",SUMIFS($AG$2:AG219,$B$2:B219,B219))</f>
        <v/>
      </c>
      <c r="BG219" s="17" t="str">
        <f>IF(OR(AH219="",B219=""),"",SUMIFS($AH$2:AH219,$B$2:B219,B219))</f>
        <v/>
      </c>
      <c r="BH219" s="17" t="str">
        <f>IF(OR(AI219="",B219=""),"",SUMIFS($AI$2:AI219,$B$2:B219,B219))</f>
        <v/>
      </c>
      <c r="BI219" s="17" t="str">
        <f t="shared" si="159"/>
        <v/>
      </c>
      <c r="BJ219" s="17" t="str">
        <f t="shared" si="160"/>
        <v/>
      </c>
      <c r="BK219" s="17" t="str">
        <f t="shared" si="161"/>
        <v/>
      </c>
      <c r="BL219" s="17" t="str">
        <f t="shared" si="162"/>
        <v/>
      </c>
      <c r="BM219" s="17" t="str">
        <f t="shared" si="163"/>
        <v/>
      </c>
      <c r="BN219" s="17" t="str">
        <f t="shared" si="144"/>
        <v/>
      </c>
      <c r="BO219" s="17" t="str">
        <f t="shared" si="145"/>
        <v/>
      </c>
      <c r="BP219" s="17" t="str">
        <f t="shared" si="146"/>
        <v/>
      </c>
      <c r="BQ219" s="17" t="str">
        <f t="shared" si="147"/>
        <v/>
      </c>
      <c r="BR219" s="17" t="str">
        <f t="shared" si="148"/>
        <v/>
      </c>
    </row>
    <row r="220" spans="1:70" x14ac:dyDescent="0.25">
      <c r="A220">
        <f t="shared" si="132"/>
        <v>219</v>
      </c>
      <c r="B220" s="9"/>
      <c r="C220" s="12"/>
      <c r="D220" s="11" t="str">
        <f t="shared" si="164"/>
        <v/>
      </c>
      <c r="E220" s="11" t="str">
        <f t="shared" si="133"/>
        <v/>
      </c>
      <c r="F220" s="12"/>
      <c r="G220" s="12"/>
      <c r="H220" s="12"/>
      <c r="I220" s="12"/>
      <c r="J220" s="13"/>
      <c r="K220" s="13"/>
      <c r="L220" s="13"/>
      <c r="M220" s="13"/>
      <c r="N220" s="12"/>
      <c r="O220" s="12"/>
      <c r="P220" s="14" t="str">
        <f t="shared" si="149"/>
        <v/>
      </c>
      <c r="Q220" s="14" t="str">
        <f t="shared" si="150"/>
        <v/>
      </c>
      <c r="R220" s="14" t="str">
        <f t="shared" si="151"/>
        <v/>
      </c>
      <c r="S220" s="14" t="str">
        <f t="shared" si="152"/>
        <v/>
      </c>
      <c r="T220" s="14" t="str">
        <f t="shared" si="153"/>
        <v/>
      </c>
      <c r="U220" s="15" t="str">
        <f>IF(P220="","",P220*Config!$B$6)</f>
        <v/>
      </c>
      <c r="V220" s="15" t="str">
        <f>IF(Q220="","",Q220*Config!$B$6)</f>
        <v/>
      </c>
      <c r="W220" s="15" t="str">
        <f>IF(R220="","",R220*Config!$B$6)</f>
        <v/>
      </c>
      <c r="X220" s="15" t="str">
        <f>IF(S220="","",S220*Config!$B$6)</f>
        <v/>
      </c>
      <c r="Y220" s="15" t="str">
        <f>IF(T220="","",T220*Config!$B$6)</f>
        <v/>
      </c>
      <c r="Z220" s="15" t="str">
        <f>IF(U220="","",Config!$B$4 + SUM($U$2:U220))</f>
        <v/>
      </c>
      <c r="AA220" s="15" t="str">
        <f>IF(V220="","",Config!$B$4 + SUM($V$2:V220))</f>
        <v/>
      </c>
      <c r="AB220" s="15" t="str">
        <f>IF(W220="","",Config!$B$4 + SUM($W$2:W220))</f>
        <v/>
      </c>
      <c r="AC220" s="15" t="str">
        <f>IF(X220="","",Config!$B$4 + SUM($X$2:X220))</f>
        <v/>
      </c>
      <c r="AD220" s="15" t="str">
        <f>IF(Y220="","",Config!$B$4 + SUM($Y$2:Y220))</f>
        <v/>
      </c>
      <c r="AE220" s="15" t="str">
        <f>IF(P220="","",P220*J220/100*Config!$B$11)</f>
        <v/>
      </c>
      <c r="AF220" s="15" t="str">
        <f>IF(Q220="","",Q220*J220/100*Config!$B$11)</f>
        <v/>
      </c>
      <c r="AG220" s="15" t="str">
        <f>IF(R220="","",R220*J220/100*Config!$B$11)</f>
        <v/>
      </c>
      <c r="AH220" s="15" t="str">
        <f>IF(S220="","",S220*J220/100*Config!$B$11)</f>
        <v/>
      </c>
      <c r="AI220" s="15" t="str">
        <f>IF(T220="","",T220*J220/100*Config!$B$11)</f>
        <v/>
      </c>
      <c r="AJ220" s="15" t="str">
        <f>IF(AE220="","",Config!$B$9 + SUM($AE$2:AE220))</f>
        <v/>
      </c>
      <c r="AK220" s="15" t="str">
        <f>IF(AF220="","",Config!$B$9 + SUM($AF$2:AF220))</f>
        <v/>
      </c>
      <c r="AL220" s="15" t="str">
        <f>IF(AG220="","",Config!$B$9 + SUM($AG$2:AG220))</f>
        <v/>
      </c>
      <c r="AM220" s="15" t="str">
        <f>IF(AH220="","",Config!$B$9 + SUM($AH$2:AH220))</f>
        <v/>
      </c>
      <c r="AN220" s="15" t="str">
        <f>IF(AI220="","",Config!$B$9 + SUM($AI$2:AI220))</f>
        <v/>
      </c>
      <c r="AO220" s="16" t="str">
        <f t="shared" si="134"/>
        <v/>
      </c>
      <c r="AP220" s="16" t="str">
        <f t="shared" si="135"/>
        <v/>
      </c>
      <c r="AQ220" s="16" t="str">
        <f t="shared" si="136"/>
        <v/>
      </c>
      <c r="AR220" s="16" t="str">
        <f t="shared" si="137"/>
        <v/>
      </c>
      <c r="AS220" s="16" t="str">
        <f t="shared" si="138"/>
        <v/>
      </c>
      <c r="AT220" s="17" t="str">
        <f t="shared" si="154"/>
        <v/>
      </c>
      <c r="AU220" s="17" t="str">
        <f t="shared" si="155"/>
        <v/>
      </c>
      <c r="AV220" s="17" t="str">
        <f t="shared" si="156"/>
        <v/>
      </c>
      <c r="AW220" s="17" t="str">
        <f t="shared" si="157"/>
        <v/>
      </c>
      <c r="AX220" s="17" t="str">
        <f t="shared" si="158"/>
        <v/>
      </c>
      <c r="AY220" s="17" t="str">
        <f t="shared" si="139"/>
        <v/>
      </c>
      <c r="AZ220" s="17" t="str">
        <f t="shared" si="140"/>
        <v/>
      </c>
      <c r="BA220" s="17" t="str">
        <f t="shared" si="141"/>
        <v/>
      </c>
      <c r="BB220" s="17" t="str">
        <f t="shared" si="142"/>
        <v/>
      </c>
      <c r="BC220" s="17" t="str">
        <f t="shared" si="143"/>
        <v/>
      </c>
      <c r="BD220" s="17" t="str">
        <f>IF(OR(AE220="",B220=""),"",SUMIFS($AE$2:AE220,$B$2:B220,B220))</f>
        <v/>
      </c>
      <c r="BE220" s="17" t="str">
        <f>IF(OR(AF220="",B220=""),"",SUMIFS($AF$2:AF220,$B$2:B220,B220))</f>
        <v/>
      </c>
      <c r="BF220" s="17" t="str">
        <f>IF(OR(AG220="",B220=""),"",SUMIFS($AG$2:AG220,$B$2:B220,B220))</f>
        <v/>
      </c>
      <c r="BG220" s="17" t="str">
        <f>IF(OR(AH220="",B220=""),"",SUMIFS($AH$2:AH220,$B$2:B220,B220))</f>
        <v/>
      </c>
      <c r="BH220" s="17" t="str">
        <f>IF(OR(AI220="",B220=""),"",SUMIFS($AI$2:AI220,$B$2:B220,B220))</f>
        <v/>
      </c>
      <c r="BI220" s="17" t="str">
        <f t="shared" si="159"/>
        <v/>
      </c>
      <c r="BJ220" s="17" t="str">
        <f t="shared" si="160"/>
        <v/>
      </c>
      <c r="BK220" s="17" t="str">
        <f t="shared" si="161"/>
        <v/>
      </c>
      <c r="BL220" s="17" t="str">
        <f t="shared" si="162"/>
        <v/>
      </c>
      <c r="BM220" s="17" t="str">
        <f t="shared" si="163"/>
        <v/>
      </c>
      <c r="BN220" s="17" t="str">
        <f t="shared" si="144"/>
        <v/>
      </c>
      <c r="BO220" s="17" t="str">
        <f t="shared" si="145"/>
        <v/>
      </c>
      <c r="BP220" s="17" t="str">
        <f t="shared" si="146"/>
        <v/>
      </c>
      <c r="BQ220" s="17" t="str">
        <f t="shared" si="147"/>
        <v/>
      </c>
      <c r="BR220" s="17" t="str">
        <f t="shared" si="148"/>
        <v/>
      </c>
    </row>
    <row r="221" spans="1:70" x14ac:dyDescent="0.25">
      <c r="A221">
        <f t="shared" si="132"/>
        <v>220</v>
      </c>
      <c r="B221" s="9"/>
      <c r="C221" s="12"/>
      <c r="D221" s="11" t="str">
        <f t="shared" si="164"/>
        <v/>
      </c>
      <c r="E221" s="11" t="str">
        <f t="shared" si="133"/>
        <v/>
      </c>
      <c r="F221" s="12"/>
      <c r="G221" s="12"/>
      <c r="H221" s="12"/>
      <c r="I221" s="12"/>
      <c r="J221" s="13"/>
      <c r="K221" s="13"/>
      <c r="L221" s="13"/>
      <c r="M221" s="13"/>
      <c r="N221" s="12"/>
      <c r="O221" s="12"/>
      <c r="P221" s="14" t="str">
        <f t="shared" si="149"/>
        <v/>
      </c>
      <c r="Q221" s="14" t="str">
        <f t="shared" si="150"/>
        <v/>
      </c>
      <c r="R221" s="14" t="str">
        <f t="shared" si="151"/>
        <v/>
      </c>
      <c r="S221" s="14" t="str">
        <f t="shared" si="152"/>
        <v/>
      </c>
      <c r="T221" s="14" t="str">
        <f t="shared" si="153"/>
        <v/>
      </c>
      <c r="U221" s="15" t="str">
        <f>IF(P221="","",P221*Config!$B$6)</f>
        <v/>
      </c>
      <c r="V221" s="15" t="str">
        <f>IF(Q221="","",Q221*Config!$B$6)</f>
        <v/>
      </c>
      <c r="W221" s="15" t="str">
        <f>IF(R221="","",R221*Config!$B$6)</f>
        <v/>
      </c>
      <c r="X221" s="15" t="str">
        <f>IF(S221="","",S221*Config!$B$6)</f>
        <v/>
      </c>
      <c r="Y221" s="15" t="str">
        <f>IF(T221="","",T221*Config!$B$6)</f>
        <v/>
      </c>
      <c r="Z221" s="15" t="str">
        <f>IF(U221="","",Config!$B$4 + SUM($U$2:U221))</f>
        <v/>
      </c>
      <c r="AA221" s="15" t="str">
        <f>IF(V221="","",Config!$B$4 + SUM($V$2:V221))</f>
        <v/>
      </c>
      <c r="AB221" s="15" t="str">
        <f>IF(W221="","",Config!$B$4 + SUM($W$2:W221))</f>
        <v/>
      </c>
      <c r="AC221" s="15" t="str">
        <f>IF(X221="","",Config!$B$4 + SUM($X$2:X221))</f>
        <v/>
      </c>
      <c r="AD221" s="15" t="str">
        <f>IF(Y221="","",Config!$B$4 + SUM($Y$2:Y221))</f>
        <v/>
      </c>
      <c r="AE221" s="15" t="str">
        <f>IF(P221="","",P221*J221/100*Config!$B$11)</f>
        <v/>
      </c>
      <c r="AF221" s="15" t="str">
        <f>IF(Q221="","",Q221*J221/100*Config!$B$11)</f>
        <v/>
      </c>
      <c r="AG221" s="15" t="str">
        <f>IF(R221="","",R221*J221/100*Config!$B$11)</f>
        <v/>
      </c>
      <c r="AH221" s="15" t="str">
        <f>IF(S221="","",S221*J221/100*Config!$B$11)</f>
        <v/>
      </c>
      <c r="AI221" s="15" t="str">
        <f>IF(T221="","",T221*J221/100*Config!$B$11)</f>
        <v/>
      </c>
      <c r="AJ221" s="15" t="str">
        <f>IF(AE221="","",Config!$B$9 + SUM($AE$2:AE221))</f>
        <v/>
      </c>
      <c r="AK221" s="15" t="str">
        <f>IF(AF221="","",Config!$B$9 + SUM($AF$2:AF221))</f>
        <v/>
      </c>
      <c r="AL221" s="15" t="str">
        <f>IF(AG221="","",Config!$B$9 + SUM($AG$2:AG221))</f>
        <v/>
      </c>
      <c r="AM221" s="15" t="str">
        <f>IF(AH221="","",Config!$B$9 + SUM($AH$2:AH221))</f>
        <v/>
      </c>
      <c r="AN221" s="15" t="str">
        <f>IF(AI221="","",Config!$B$9 + SUM($AI$2:AI221))</f>
        <v/>
      </c>
      <c r="AO221" s="16" t="str">
        <f t="shared" si="134"/>
        <v/>
      </c>
      <c r="AP221" s="16" t="str">
        <f t="shared" si="135"/>
        <v/>
      </c>
      <c r="AQ221" s="16" t="str">
        <f t="shared" si="136"/>
        <v/>
      </c>
      <c r="AR221" s="16" t="str">
        <f t="shared" si="137"/>
        <v/>
      </c>
      <c r="AS221" s="16" t="str">
        <f t="shared" si="138"/>
        <v/>
      </c>
      <c r="AT221" s="17" t="str">
        <f t="shared" si="154"/>
        <v/>
      </c>
      <c r="AU221" s="17" t="str">
        <f t="shared" si="155"/>
        <v/>
      </c>
      <c r="AV221" s="17" t="str">
        <f t="shared" si="156"/>
        <v/>
      </c>
      <c r="AW221" s="17" t="str">
        <f t="shared" si="157"/>
        <v/>
      </c>
      <c r="AX221" s="17" t="str">
        <f t="shared" si="158"/>
        <v/>
      </c>
      <c r="AY221" s="17" t="str">
        <f t="shared" si="139"/>
        <v/>
      </c>
      <c r="AZ221" s="17" t="str">
        <f t="shared" si="140"/>
        <v/>
      </c>
      <c r="BA221" s="17" t="str">
        <f t="shared" si="141"/>
        <v/>
      </c>
      <c r="BB221" s="17" t="str">
        <f t="shared" si="142"/>
        <v/>
      </c>
      <c r="BC221" s="17" t="str">
        <f t="shared" si="143"/>
        <v/>
      </c>
      <c r="BD221" s="17" t="str">
        <f>IF(OR(AE221="",B221=""),"",SUMIFS($AE$2:AE221,$B$2:B221,B221))</f>
        <v/>
      </c>
      <c r="BE221" s="17" t="str">
        <f>IF(OR(AF221="",B221=""),"",SUMIFS($AF$2:AF221,$B$2:B221,B221))</f>
        <v/>
      </c>
      <c r="BF221" s="17" t="str">
        <f>IF(OR(AG221="",B221=""),"",SUMIFS($AG$2:AG221,$B$2:B221,B221))</f>
        <v/>
      </c>
      <c r="BG221" s="17" t="str">
        <f>IF(OR(AH221="",B221=""),"",SUMIFS($AH$2:AH221,$B$2:B221,B221))</f>
        <v/>
      </c>
      <c r="BH221" s="17" t="str">
        <f>IF(OR(AI221="",B221=""),"",SUMIFS($AI$2:AI221,$B$2:B221,B221))</f>
        <v/>
      </c>
      <c r="BI221" s="17" t="str">
        <f t="shared" si="159"/>
        <v/>
      </c>
      <c r="BJ221" s="17" t="str">
        <f t="shared" si="160"/>
        <v/>
      </c>
      <c r="BK221" s="17" t="str">
        <f t="shared" si="161"/>
        <v/>
      </c>
      <c r="BL221" s="17" t="str">
        <f t="shared" si="162"/>
        <v/>
      </c>
      <c r="BM221" s="17" t="str">
        <f t="shared" si="163"/>
        <v/>
      </c>
      <c r="BN221" s="17" t="str">
        <f t="shared" si="144"/>
        <v/>
      </c>
      <c r="BO221" s="17" t="str">
        <f t="shared" si="145"/>
        <v/>
      </c>
      <c r="BP221" s="17" t="str">
        <f t="shared" si="146"/>
        <v/>
      </c>
      <c r="BQ221" s="17" t="str">
        <f t="shared" si="147"/>
        <v/>
      </c>
      <c r="BR221" s="17" t="str">
        <f t="shared" si="148"/>
        <v/>
      </c>
    </row>
    <row r="222" spans="1:70" x14ac:dyDescent="0.25">
      <c r="A222">
        <f t="shared" si="132"/>
        <v>221</v>
      </c>
      <c r="B222" s="9"/>
      <c r="C222" s="12"/>
      <c r="D222" s="11" t="str">
        <f t="shared" si="164"/>
        <v/>
      </c>
      <c r="E222" s="11" t="str">
        <f t="shared" si="133"/>
        <v/>
      </c>
      <c r="F222" s="12"/>
      <c r="G222" s="12"/>
      <c r="H222" s="12"/>
      <c r="I222" s="12"/>
      <c r="J222" s="13"/>
      <c r="K222" s="13"/>
      <c r="L222" s="13"/>
      <c r="M222" s="13"/>
      <c r="N222" s="12"/>
      <c r="O222" s="12"/>
      <c r="P222" s="14" t="str">
        <f t="shared" si="149"/>
        <v/>
      </c>
      <c r="Q222" s="14" t="str">
        <f t="shared" si="150"/>
        <v/>
      </c>
      <c r="R222" s="14" t="str">
        <f t="shared" si="151"/>
        <v/>
      </c>
      <c r="S222" s="14" t="str">
        <f t="shared" si="152"/>
        <v/>
      </c>
      <c r="T222" s="14" t="str">
        <f t="shared" si="153"/>
        <v/>
      </c>
      <c r="U222" s="15" t="str">
        <f>IF(P222="","",P222*Config!$B$6)</f>
        <v/>
      </c>
      <c r="V222" s="15" t="str">
        <f>IF(Q222="","",Q222*Config!$B$6)</f>
        <v/>
      </c>
      <c r="W222" s="15" t="str">
        <f>IF(R222="","",R222*Config!$B$6)</f>
        <v/>
      </c>
      <c r="X222" s="15" t="str">
        <f>IF(S222="","",S222*Config!$B$6)</f>
        <v/>
      </c>
      <c r="Y222" s="15" t="str">
        <f>IF(T222="","",T222*Config!$B$6)</f>
        <v/>
      </c>
      <c r="Z222" s="15" t="str">
        <f>IF(U222="","",Config!$B$4 + SUM($U$2:U222))</f>
        <v/>
      </c>
      <c r="AA222" s="15" t="str">
        <f>IF(V222="","",Config!$B$4 + SUM($V$2:V222))</f>
        <v/>
      </c>
      <c r="AB222" s="15" t="str">
        <f>IF(W222="","",Config!$B$4 + SUM($W$2:W222))</f>
        <v/>
      </c>
      <c r="AC222" s="15" t="str">
        <f>IF(X222="","",Config!$B$4 + SUM($X$2:X222))</f>
        <v/>
      </c>
      <c r="AD222" s="15" t="str">
        <f>IF(Y222="","",Config!$B$4 + SUM($Y$2:Y222))</f>
        <v/>
      </c>
      <c r="AE222" s="15" t="str">
        <f>IF(P222="","",P222*J222/100*Config!$B$11)</f>
        <v/>
      </c>
      <c r="AF222" s="15" t="str">
        <f>IF(Q222="","",Q222*J222/100*Config!$B$11)</f>
        <v/>
      </c>
      <c r="AG222" s="15" t="str">
        <f>IF(R222="","",R222*J222/100*Config!$B$11)</f>
        <v/>
      </c>
      <c r="AH222" s="15" t="str">
        <f>IF(S222="","",S222*J222/100*Config!$B$11)</f>
        <v/>
      </c>
      <c r="AI222" s="15" t="str">
        <f>IF(T222="","",T222*J222/100*Config!$B$11)</f>
        <v/>
      </c>
      <c r="AJ222" s="15" t="str">
        <f>IF(AE222="","",Config!$B$9 + SUM($AE$2:AE222))</f>
        <v/>
      </c>
      <c r="AK222" s="15" t="str">
        <f>IF(AF222="","",Config!$B$9 + SUM($AF$2:AF222))</f>
        <v/>
      </c>
      <c r="AL222" s="15" t="str">
        <f>IF(AG222="","",Config!$B$9 + SUM($AG$2:AG222))</f>
        <v/>
      </c>
      <c r="AM222" s="15" t="str">
        <f>IF(AH222="","",Config!$B$9 + SUM($AH$2:AH222))</f>
        <v/>
      </c>
      <c r="AN222" s="15" t="str">
        <f>IF(AI222="","",Config!$B$9 + SUM($AI$2:AI222))</f>
        <v/>
      </c>
      <c r="AO222" s="16" t="str">
        <f t="shared" si="134"/>
        <v/>
      </c>
      <c r="AP222" s="16" t="str">
        <f t="shared" si="135"/>
        <v/>
      </c>
      <c r="AQ222" s="16" t="str">
        <f t="shared" si="136"/>
        <v/>
      </c>
      <c r="AR222" s="16" t="str">
        <f t="shared" si="137"/>
        <v/>
      </c>
      <c r="AS222" s="16" t="str">
        <f t="shared" si="138"/>
        <v/>
      </c>
      <c r="AT222" s="17" t="str">
        <f t="shared" si="154"/>
        <v/>
      </c>
      <c r="AU222" s="17" t="str">
        <f t="shared" si="155"/>
        <v/>
      </c>
      <c r="AV222" s="17" t="str">
        <f t="shared" si="156"/>
        <v/>
      </c>
      <c r="AW222" s="17" t="str">
        <f t="shared" si="157"/>
        <v/>
      </c>
      <c r="AX222" s="17" t="str">
        <f t="shared" si="158"/>
        <v/>
      </c>
      <c r="AY222" s="17" t="str">
        <f t="shared" si="139"/>
        <v/>
      </c>
      <c r="AZ222" s="17" t="str">
        <f t="shared" si="140"/>
        <v/>
      </c>
      <c r="BA222" s="17" t="str">
        <f t="shared" si="141"/>
        <v/>
      </c>
      <c r="BB222" s="17" t="str">
        <f t="shared" si="142"/>
        <v/>
      </c>
      <c r="BC222" s="17" t="str">
        <f t="shared" si="143"/>
        <v/>
      </c>
      <c r="BD222" s="17" t="str">
        <f>IF(OR(AE222="",B222=""),"",SUMIFS($AE$2:AE222,$B$2:B222,B222))</f>
        <v/>
      </c>
      <c r="BE222" s="17" t="str">
        <f>IF(OR(AF222="",B222=""),"",SUMIFS($AF$2:AF222,$B$2:B222,B222))</f>
        <v/>
      </c>
      <c r="BF222" s="17" t="str">
        <f>IF(OR(AG222="",B222=""),"",SUMIFS($AG$2:AG222,$B$2:B222,B222))</f>
        <v/>
      </c>
      <c r="BG222" s="17" t="str">
        <f>IF(OR(AH222="",B222=""),"",SUMIFS($AH$2:AH222,$B$2:B222,B222))</f>
        <v/>
      </c>
      <c r="BH222" s="17" t="str">
        <f>IF(OR(AI222="",B222=""),"",SUMIFS($AI$2:AI222,$B$2:B222,B222))</f>
        <v/>
      </c>
      <c r="BI222" s="17" t="str">
        <f t="shared" si="159"/>
        <v/>
      </c>
      <c r="BJ222" s="17" t="str">
        <f t="shared" si="160"/>
        <v/>
      </c>
      <c r="BK222" s="17" t="str">
        <f t="shared" si="161"/>
        <v/>
      </c>
      <c r="BL222" s="17" t="str">
        <f t="shared" si="162"/>
        <v/>
      </c>
      <c r="BM222" s="17" t="str">
        <f t="shared" si="163"/>
        <v/>
      </c>
      <c r="BN222" s="17" t="str">
        <f t="shared" si="144"/>
        <v/>
      </c>
      <c r="BO222" s="17" t="str">
        <f t="shared" si="145"/>
        <v/>
      </c>
      <c r="BP222" s="17" t="str">
        <f t="shared" si="146"/>
        <v/>
      </c>
      <c r="BQ222" s="17" t="str">
        <f t="shared" si="147"/>
        <v/>
      </c>
      <c r="BR222" s="17" t="str">
        <f t="shared" si="148"/>
        <v/>
      </c>
    </row>
    <row r="223" spans="1:70" x14ac:dyDescent="0.25">
      <c r="A223">
        <f t="shared" si="132"/>
        <v>222</v>
      </c>
      <c r="B223" s="9"/>
      <c r="C223" s="12"/>
      <c r="D223" s="11" t="str">
        <f t="shared" si="164"/>
        <v/>
      </c>
      <c r="E223" s="11" t="str">
        <f t="shared" si="133"/>
        <v/>
      </c>
      <c r="F223" s="12"/>
      <c r="G223" s="12"/>
      <c r="H223" s="12"/>
      <c r="I223" s="12"/>
      <c r="J223" s="13"/>
      <c r="K223" s="13"/>
      <c r="L223" s="13"/>
      <c r="M223" s="13"/>
      <c r="N223" s="12"/>
      <c r="O223" s="12"/>
      <c r="P223" s="14" t="str">
        <f t="shared" si="149"/>
        <v/>
      </c>
      <c r="Q223" s="14" t="str">
        <f t="shared" si="150"/>
        <v/>
      </c>
      <c r="R223" s="14" t="str">
        <f t="shared" si="151"/>
        <v/>
      </c>
      <c r="S223" s="14" t="str">
        <f t="shared" si="152"/>
        <v/>
      </c>
      <c r="T223" s="14" t="str">
        <f t="shared" si="153"/>
        <v/>
      </c>
      <c r="U223" s="15" t="str">
        <f>IF(P223="","",P223*Config!$B$6)</f>
        <v/>
      </c>
      <c r="V223" s="15" t="str">
        <f>IF(Q223="","",Q223*Config!$B$6)</f>
        <v/>
      </c>
      <c r="W223" s="15" t="str">
        <f>IF(R223="","",R223*Config!$B$6)</f>
        <v/>
      </c>
      <c r="X223" s="15" t="str">
        <f>IF(S223="","",S223*Config!$B$6)</f>
        <v/>
      </c>
      <c r="Y223" s="15" t="str">
        <f>IF(T223="","",T223*Config!$B$6)</f>
        <v/>
      </c>
      <c r="Z223" s="15" t="str">
        <f>IF(U223="","",Config!$B$4 + SUM($U$2:U223))</f>
        <v/>
      </c>
      <c r="AA223" s="15" t="str">
        <f>IF(V223="","",Config!$B$4 + SUM($V$2:V223))</f>
        <v/>
      </c>
      <c r="AB223" s="15" t="str">
        <f>IF(W223="","",Config!$B$4 + SUM($W$2:W223))</f>
        <v/>
      </c>
      <c r="AC223" s="15" t="str">
        <f>IF(X223="","",Config!$B$4 + SUM($X$2:X223))</f>
        <v/>
      </c>
      <c r="AD223" s="15" t="str">
        <f>IF(Y223="","",Config!$B$4 + SUM($Y$2:Y223))</f>
        <v/>
      </c>
      <c r="AE223" s="15" t="str">
        <f>IF(P223="","",P223*J223/100*Config!$B$11)</f>
        <v/>
      </c>
      <c r="AF223" s="15" t="str">
        <f>IF(Q223="","",Q223*J223/100*Config!$B$11)</f>
        <v/>
      </c>
      <c r="AG223" s="15" t="str">
        <f>IF(R223="","",R223*J223/100*Config!$B$11)</f>
        <v/>
      </c>
      <c r="AH223" s="15" t="str">
        <f>IF(S223="","",S223*J223/100*Config!$B$11)</f>
        <v/>
      </c>
      <c r="AI223" s="15" t="str">
        <f>IF(T223="","",T223*J223/100*Config!$B$11)</f>
        <v/>
      </c>
      <c r="AJ223" s="15" t="str">
        <f>IF(AE223="","",Config!$B$9 + SUM($AE$2:AE223))</f>
        <v/>
      </c>
      <c r="AK223" s="15" t="str">
        <f>IF(AF223="","",Config!$B$9 + SUM($AF$2:AF223))</f>
        <v/>
      </c>
      <c r="AL223" s="15" t="str">
        <f>IF(AG223="","",Config!$B$9 + SUM($AG$2:AG223))</f>
        <v/>
      </c>
      <c r="AM223" s="15" t="str">
        <f>IF(AH223="","",Config!$B$9 + SUM($AH$2:AH223))</f>
        <v/>
      </c>
      <c r="AN223" s="15" t="str">
        <f>IF(AI223="","",Config!$B$9 + SUM($AI$2:AI223))</f>
        <v/>
      </c>
      <c r="AO223" s="16" t="str">
        <f t="shared" si="134"/>
        <v/>
      </c>
      <c r="AP223" s="16" t="str">
        <f t="shared" si="135"/>
        <v/>
      </c>
      <c r="AQ223" s="16" t="str">
        <f t="shared" si="136"/>
        <v/>
      </c>
      <c r="AR223" s="16" t="str">
        <f t="shared" si="137"/>
        <v/>
      </c>
      <c r="AS223" s="16" t="str">
        <f t="shared" si="138"/>
        <v/>
      </c>
      <c r="AT223" s="17" t="str">
        <f t="shared" si="154"/>
        <v/>
      </c>
      <c r="AU223" s="17" t="str">
        <f t="shared" si="155"/>
        <v/>
      </c>
      <c r="AV223" s="17" t="str">
        <f t="shared" si="156"/>
        <v/>
      </c>
      <c r="AW223" s="17" t="str">
        <f t="shared" si="157"/>
        <v/>
      </c>
      <c r="AX223" s="17" t="str">
        <f t="shared" si="158"/>
        <v/>
      </c>
      <c r="AY223" s="17" t="str">
        <f t="shared" si="139"/>
        <v/>
      </c>
      <c r="AZ223" s="17" t="str">
        <f t="shared" si="140"/>
        <v/>
      </c>
      <c r="BA223" s="17" t="str">
        <f t="shared" si="141"/>
        <v/>
      </c>
      <c r="BB223" s="17" t="str">
        <f t="shared" si="142"/>
        <v/>
      </c>
      <c r="BC223" s="17" t="str">
        <f t="shared" si="143"/>
        <v/>
      </c>
      <c r="BD223" s="17" t="str">
        <f>IF(OR(AE223="",B223=""),"",SUMIFS($AE$2:AE223,$B$2:B223,B223))</f>
        <v/>
      </c>
      <c r="BE223" s="17" t="str">
        <f>IF(OR(AF223="",B223=""),"",SUMIFS($AF$2:AF223,$B$2:B223,B223))</f>
        <v/>
      </c>
      <c r="BF223" s="17" t="str">
        <f>IF(OR(AG223="",B223=""),"",SUMIFS($AG$2:AG223,$B$2:B223,B223))</f>
        <v/>
      </c>
      <c r="BG223" s="17" t="str">
        <f>IF(OR(AH223="",B223=""),"",SUMIFS($AH$2:AH223,$B$2:B223,B223))</f>
        <v/>
      </c>
      <c r="BH223" s="17" t="str">
        <f>IF(OR(AI223="",B223=""),"",SUMIFS($AI$2:AI223,$B$2:B223,B223))</f>
        <v/>
      </c>
      <c r="BI223" s="17" t="str">
        <f t="shared" si="159"/>
        <v/>
      </c>
      <c r="BJ223" s="17" t="str">
        <f t="shared" si="160"/>
        <v/>
      </c>
      <c r="BK223" s="17" t="str">
        <f t="shared" si="161"/>
        <v/>
      </c>
      <c r="BL223" s="17" t="str">
        <f t="shared" si="162"/>
        <v/>
      </c>
      <c r="BM223" s="17" t="str">
        <f t="shared" si="163"/>
        <v/>
      </c>
      <c r="BN223" s="17" t="str">
        <f t="shared" si="144"/>
        <v/>
      </c>
      <c r="BO223" s="17" t="str">
        <f t="shared" si="145"/>
        <v/>
      </c>
      <c r="BP223" s="17" t="str">
        <f t="shared" si="146"/>
        <v/>
      </c>
      <c r="BQ223" s="17" t="str">
        <f t="shared" si="147"/>
        <v/>
      </c>
      <c r="BR223" s="17" t="str">
        <f t="shared" si="148"/>
        <v/>
      </c>
    </row>
    <row r="224" spans="1:70" x14ac:dyDescent="0.25">
      <c r="A224">
        <f t="shared" si="132"/>
        <v>223</v>
      </c>
      <c r="B224" s="9"/>
      <c r="C224" s="12"/>
      <c r="D224" s="11" t="str">
        <f t="shared" si="164"/>
        <v/>
      </c>
      <c r="E224" s="11" t="str">
        <f t="shared" si="133"/>
        <v/>
      </c>
      <c r="F224" s="12"/>
      <c r="G224" s="12"/>
      <c r="H224" s="12"/>
      <c r="I224" s="12"/>
      <c r="J224" s="13"/>
      <c r="K224" s="13"/>
      <c r="L224" s="13"/>
      <c r="M224" s="13"/>
      <c r="N224" s="12"/>
      <c r="O224" s="12"/>
      <c r="P224" s="14" t="str">
        <f t="shared" si="149"/>
        <v/>
      </c>
      <c r="Q224" s="14" t="str">
        <f t="shared" si="150"/>
        <v/>
      </c>
      <c r="R224" s="14" t="str">
        <f t="shared" si="151"/>
        <v/>
      </c>
      <c r="S224" s="14" t="str">
        <f t="shared" si="152"/>
        <v/>
      </c>
      <c r="T224" s="14" t="str">
        <f t="shared" si="153"/>
        <v/>
      </c>
      <c r="U224" s="15" t="str">
        <f>IF(P224="","",P224*Config!$B$6)</f>
        <v/>
      </c>
      <c r="V224" s="15" t="str">
        <f>IF(Q224="","",Q224*Config!$B$6)</f>
        <v/>
      </c>
      <c r="W224" s="15" t="str">
        <f>IF(R224="","",R224*Config!$B$6)</f>
        <v/>
      </c>
      <c r="X224" s="15" t="str">
        <f>IF(S224="","",S224*Config!$B$6)</f>
        <v/>
      </c>
      <c r="Y224" s="15" t="str">
        <f>IF(T224="","",T224*Config!$B$6)</f>
        <v/>
      </c>
      <c r="Z224" s="15" t="str">
        <f>IF(U224="","",Config!$B$4 + SUM($U$2:U224))</f>
        <v/>
      </c>
      <c r="AA224" s="15" t="str">
        <f>IF(V224="","",Config!$B$4 + SUM($V$2:V224))</f>
        <v/>
      </c>
      <c r="AB224" s="15" t="str">
        <f>IF(W224="","",Config!$B$4 + SUM($W$2:W224))</f>
        <v/>
      </c>
      <c r="AC224" s="15" t="str">
        <f>IF(X224="","",Config!$B$4 + SUM($X$2:X224))</f>
        <v/>
      </c>
      <c r="AD224" s="15" t="str">
        <f>IF(Y224="","",Config!$B$4 + SUM($Y$2:Y224))</f>
        <v/>
      </c>
      <c r="AE224" s="15" t="str">
        <f>IF(P224="","",P224*J224/100*Config!$B$11)</f>
        <v/>
      </c>
      <c r="AF224" s="15" t="str">
        <f>IF(Q224="","",Q224*J224/100*Config!$B$11)</f>
        <v/>
      </c>
      <c r="AG224" s="15" t="str">
        <f>IF(R224="","",R224*J224/100*Config!$B$11)</f>
        <v/>
      </c>
      <c r="AH224" s="15" t="str">
        <f>IF(S224="","",S224*J224/100*Config!$B$11)</f>
        <v/>
      </c>
      <c r="AI224" s="15" t="str">
        <f>IF(T224="","",T224*J224/100*Config!$B$11)</f>
        <v/>
      </c>
      <c r="AJ224" s="15" t="str">
        <f>IF(AE224="","",Config!$B$9 + SUM($AE$2:AE224))</f>
        <v/>
      </c>
      <c r="AK224" s="15" t="str">
        <f>IF(AF224="","",Config!$B$9 + SUM($AF$2:AF224))</f>
        <v/>
      </c>
      <c r="AL224" s="15" t="str">
        <f>IF(AG224="","",Config!$B$9 + SUM($AG$2:AG224))</f>
        <v/>
      </c>
      <c r="AM224" s="15" t="str">
        <f>IF(AH224="","",Config!$B$9 + SUM($AH$2:AH224))</f>
        <v/>
      </c>
      <c r="AN224" s="15" t="str">
        <f>IF(AI224="","",Config!$B$9 + SUM($AI$2:AI224))</f>
        <v/>
      </c>
      <c r="AO224" s="16" t="str">
        <f t="shared" si="134"/>
        <v/>
      </c>
      <c r="AP224" s="16" t="str">
        <f t="shared" si="135"/>
        <v/>
      </c>
      <c r="AQ224" s="16" t="str">
        <f t="shared" si="136"/>
        <v/>
      </c>
      <c r="AR224" s="16" t="str">
        <f t="shared" si="137"/>
        <v/>
      </c>
      <c r="AS224" s="16" t="str">
        <f t="shared" si="138"/>
        <v/>
      </c>
      <c r="AT224" s="17" t="str">
        <f t="shared" si="154"/>
        <v/>
      </c>
      <c r="AU224" s="17" t="str">
        <f t="shared" si="155"/>
        <v/>
      </c>
      <c r="AV224" s="17" t="str">
        <f t="shared" si="156"/>
        <v/>
      </c>
      <c r="AW224" s="17" t="str">
        <f t="shared" si="157"/>
        <v/>
      </c>
      <c r="AX224" s="17" t="str">
        <f t="shared" si="158"/>
        <v/>
      </c>
      <c r="AY224" s="17" t="str">
        <f t="shared" si="139"/>
        <v/>
      </c>
      <c r="AZ224" s="17" t="str">
        <f t="shared" si="140"/>
        <v/>
      </c>
      <c r="BA224" s="17" t="str">
        <f t="shared" si="141"/>
        <v/>
      </c>
      <c r="BB224" s="17" t="str">
        <f t="shared" si="142"/>
        <v/>
      </c>
      <c r="BC224" s="17" t="str">
        <f t="shared" si="143"/>
        <v/>
      </c>
      <c r="BD224" s="17" t="str">
        <f>IF(OR(AE224="",B224=""),"",SUMIFS($AE$2:AE224,$B$2:B224,B224))</f>
        <v/>
      </c>
      <c r="BE224" s="17" t="str">
        <f>IF(OR(AF224="",B224=""),"",SUMIFS($AF$2:AF224,$B$2:B224,B224))</f>
        <v/>
      </c>
      <c r="BF224" s="17" t="str">
        <f>IF(OR(AG224="",B224=""),"",SUMIFS($AG$2:AG224,$B$2:B224,B224))</f>
        <v/>
      </c>
      <c r="BG224" s="17" t="str">
        <f>IF(OR(AH224="",B224=""),"",SUMIFS($AH$2:AH224,$B$2:B224,B224))</f>
        <v/>
      </c>
      <c r="BH224" s="17" t="str">
        <f>IF(OR(AI224="",B224=""),"",SUMIFS($AI$2:AI224,$B$2:B224,B224))</f>
        <v/>
      </c>
      <c r="BI224" s="17" t="str">
        <f t="shared" si="159"/>
        <v/>
      </c>
      <c r="BJ224" s="17" t="str">
        <f t="shared" si="160"/>
        <v/>
      </c>
      <c r="BK224" s="17" t="str">
        <f t="shared" si="161"/>
        <v/>
      </c>
      <c r="BL224" s="17" t="str">
        <f t="shared" si="162"/>
        <v/>
      </c>
      <c r="BM224" s="17" t="str">
        <f t="shared" si="163"/>
        <v/>
      </c>
      <c r="BN224" s="17" t="str">
        <f t="shared" si="144"/>
        <v/>
      </c>
      <c r="BO224" s="17" t="str">
        <f t="shared" si="145"/>
        <v/>
      </c>
      <c r="BP224" s="17" t="str">
        <f t="shared" si="146"/>
        <v/>
      </c>
      <c r="BQ224" s="17" t="str">
        <f t="shared" si="147"/>
        <v/>
      </c>
      <c r="BR224" s="17" t="str">
        <f t="shared" si="148"/>
        <v/>
      </c>
    </row>
    <row r="225" spans="1:70" x14ac:dyDescent="0.25">
      <c r="A225">
        <f t="shared" si="132"/>
        <v>224</v>
      </c>
      <c r="B225" s="9"/>
      <c r="C225" s="12"/>
      <c r="D225" s="11" t="str">
        <f t="shared" si="164"/>
        <v/>
      </c>
      <c r="E225" s="11" t="str">
        <f t="shared" si="133"/>
        <v/>
      </c>
      <c r="F225" s="12"/>
      <c r="G225" s="12"/>
      <c r="H225" s="12"/>
      <c r="I225" s="12"/>
      <c r="J225" s="13"/>
      <c r="K225" s="13"/>
      <c r="L225" s="13"/>
      <c r="M225" s="13"/>
      <c r="N225" s="12"/>
      <c r="O225" s="12"/>
      <c r="P225" s="14" t="str">
        <f t="shared" si="149"/>
        <v/>
      </c>
      <c r="Q225" s="14" t="str">
        <f t="shared" si="150"/>
        <v/>
      </c>
      <c r="R225" s="14" t="str">
        <f t="shared" si="151"/>
        <v/>
      </c>
      <c r="S225" s="14" t="str">
        <f t="shared" si="152"/>
        <v/>
      </c>
      <c r="T225" s="14" t="str">
        <f t="shared" si="153"/>
        <v/>
      </c>
      <c r="U225" s="15" t="str">
        <f>IF(P225="","",P225*Config!$B$6)</f>
        <v/>
      </c>
      <c r="V225" s="15" t="str">
        <f>IF(Q225="","",Q225*Config!$B$6)</f>
        <v/>
      </c>
      <c r="W225" s="15" t="str">
        <f>IF(R225="","",R225*Config!$B$6)</f>
        <v/>
      </c>
      <c r="X225" s="15" t="str">
        <f>IF(S225="","",S225*Config!$B$6)</f>
        <v/>
      </c>
      <c r="Y225" s="15" t="str">
        <f>IF(T225="","",T225*Config!$B$6)</f>
        <v/>
      </c>
      <c r="Z225" s="15" t="str">
        <f>IF(U225="","",Config!$B$4 + SUM($U$2:U225))</f>
        <v/>
      </c>
      <c r="AA225" s="15" t="str">
        <f>IF(V225="","",Config!$B$4 + SUM($V$2:V225))</f>
        <v/>
      </c>
      <c r="AB225" s="15" t="str">
        <f>IF(W225="","",Config!$B$4 + SUM($W$2:W225))</f>
        <v/>
      </c>
      <c r="AC225" s="15" t="str">
        <f>IF(X225="","",Config!$B$4 + SUM($X$2:X225))</f>
        <v/>
      </c>
      <c r="AD225" s="15" t="str">
        <f>IF(Y225="","",Config!$B$4 + SUM($Y$2:Y225))</f>
        <v/>
      </c>
      <c r="AE225" s="15" t="str">
        <f>IF(P225="","",P225*J225/100*Config!$B$11)</f>
        <v/>
      </c>
      <c r="AF225" s="15" t="str">
        <f>IF(Q225="","",Q225*J225/100*Config!$B$11)</f>
        <v/>
      </c>
      <c r="AG225" s="15" t="str">
        <f>IF(R225="","",R225*J225/100*Config!$B$11)</f>
        <v/>
      </c>
      <c r="AH225" s="15" t="str">
        <f>IF(S225="","",S225*J225/100*Config!$B$11)</f>
        <v/>
      </c>
      <c r="AI225" s="15" t="str">
        <f>IF(T225="","",T225*J225/100*Config!$B$11)</f>
        <v/>
      </c>
      <c r="AJ225" s="15" t="str">
        <f>IF(AE225="","",Config!$B$9 + SUM($AE$2:AE225))</f>
        <v/>
      </c>
      <c r="AK225" s="15" t="str">
        <f>IF(AF225="","",Config!$B$9 + SUM($AF$2:AF225))</f>
        <v/>
      </c>
      <c r="AL225" s="15" t="str">
        <f>IF(AG225="","",Config!$B$9 + SUM($AG$2:AG225))</f>
        <v/>
      </c>
      <c r="AM225" s="15" t="str">
        <f>IF(AH225="","",Config!$B$9 + SUM($AH$2:AH225))</f>
        <v/>
      </c>
      <c r="AN225" s="15" t="str">
        <f>IF(AI225="","",Config!$B$9 + SUM($AI$2:AI225))</f>
        <v/>
      </c>
      <c r="AO225" s="16" t="str">
        <f t="shared" si="134"/>
        <v/>
      </c>
      <c r="AP225" s="16" t="str">
        <f t="shared" si="135"/>
        <v/>
      </c>
      <c r="AQ225" s="16" t="str">
        <f t="shared" si="136"/>
        <v/>
      </c>
      <c r="AR225" s="16" t="str">
        <f t="shared" si="137"/>
        <v/>
      </c>
      <c r="AS225" s="16" t="str">
        <f t="shared" si="138"/>
        <v/>
      </c>
      <c r="AT225" s="17" t="str">
        <f t="shared" si="154"/>
        <v/>
      </c>
      <c r="AU225" s="17" t="str">
        <f t="shared" si="155"/>
        <v/>
      </c>
      <c r="AV225" s="17" t="str">
        <f t="shared" si="156"/>
        <v/>
      </c>
      <c r="AW225" s="17" t="str">
        <f t="shared" si="157"/>
        <v/>
      </c>
      <c r="AX225" s="17" t="str">
        <f t="shared" si="158"/>
        <v/>
      </c>
      <c r="AY225" s="17" t="str">
        <f t="shared" si="139"/>
        <v/>
      </c>
      <c r="AZ225" s="17" t="str">
        <f t="shared" si="140"/>
        <v/>
      </c>
      <c r="BA225" s="17" t="str">
        <f t="shared" si="141"/>
        <v/>
      </c>
      <c r="BB225" s="17" t="str">
        <f t="shared" si="142"/>
        <v/>
      </c>
      <c r="BC225" s="17" t="str">
        <f t="shared" si="143"/>
        <v/>
      </c>
      <c r="BD225" s="17" t="str">
        <f>IF(OR(AE225="",B225=""),"",SUMIFS($AE$2:AE225,$B$2:B225,B225))</f>
        <v/>
      </c>
      <c r="BE225" s="17" t="str">
        <f>IF(OR(AF225="",B225=""),"",SUMIFS($AF$2:AF225,$B$2:B225,B225))</f>
        <v/>
      </c>
      <c r="BF225" s="17" t="str">
        <f>IF(OR(AG225="",B225=""),"",SUMIFS($AG$2:AG225,$B$2:B225,B225))</f>
        <v/>
      </c>
      <c r="BG225" s="17" t="str">
        <f>IF(OR(AH225="",B225=""),"",SUMIFS($AH$2:AH225,$B$2:B225,B225))</f>
        <v/>
      </c>
      <c r="BH225" s="17" t="str">
        <f>IF(OR(AI225="",B225=""),"",SUMIFS($AI$2:AI225,$B$2:B225,B225))</f>
        <v/>
      </c>
      <c r="BI225" s="17" t="str">
        <f t="shared" si="159"/>
        <v/>
      </c>
      <c r="BJ225" s="17" t="str">
        <f t="shared" si="160"/>
        <v/>
      </c>
      <c r="BK225" s="17" t="str">
        <f t="shared" si="161"/>
        <v/>
      </c>
      <c r="BL225" s="17" t="str">
        <f t="shared" si="162"/>
        <v/>
      </c>
      <c r="BM225" s="17" t="str">
        <f t="shared" si="163"/>
        <v/>
      </c>
      <c r="BN225" s="17" t="str">
        <f t="shared" si="144"/>
        <v/>
      </c>
      <c r="BO225" s="17" t="str">
        <f t="shared" si="145"/>
        <v/>
      </c>
      <c r="BP225" s="17" t="str">
        <f t="shared" si="146"/>
        <v/>
      </c>
      <c r="BQ225" s="17" t="str">
        <f t="shared" si="147"/>
        <v/>
      </c>
      <c r="BR225" s="17" t="str">
        <f t="shared" si="148"/>
        <v/>
      </c>
    </row>
    <row r="226" spans="1:70" x14ac:dyDescent="0.25">
      <c r="A226">
        <f t="shared" si="132"/>
        <v>225</v>
      </c>
      <c r="B226" s="9"/>
      <c r="C226" s="12"/>
      <c r="D226" s="11" t="str">
        <f t="shared" si="164"/>
        <v/>
      </c>
      <c r="E226" s="11" t="str">
        <f t="shared" si="133"/>
        <v/>
      </c>
      <c r="F226" s="12"/>
      <c r="G226" s="12"/>
      <c r="H226" s="12"/>
      <c r="I226" s="12"/>
      <c r="J226" s="13"/>
      <c r="K226" s="13"/>
      <c r="L226" s="13"/>
      <c r="M226" s="13"/>
      <c r="N226" s="12"/>
      <c r="O226" s="12"/>
      <c r="P226" s="14" t="str">
        <f t="shared" si="149"/>
        <v/>
      </c>
      <c r="Q226" s="14" t="str">
        <f t="shared" si="150"/>
        <v/>
      </c>
      <c r="R226" s="14" t="str">
        <f t="shared" si="151"/>
        <v/>
      </c>
      <c r="S226" s="14" t="str">
        <f t="shared" si="152"/>
        <v/>
      </c>
      <c r="T226" s="14" t="str">
        <f t="shared" si="153"/>
        <v/>
      </c>
      <c r="U226" s="15" t="str">
        <f>IF(P226="","",P226*Config!$B$6)</f>
        <v/>
      </c>
      <c r="V226" s="15" t="str">
        <f>IF(Q226="","",Q226*Config!$B$6)</f>
        <v/>
      </c>
      <c r="W226" s="15" t="str">
        <f>IF(R226="","",R226*Config!$B$6)</f>
        <v/>
      </c>
      <c r="X226" s="15" t="str">
        <f>IF(S226="","",S226*Config!$B$6)</f>
        <v/>
      </c>
      <c r="Y226" s="15" t="str">
        <f>IF(T226="","",T226*Config!$B$6)</f>
        <v/>
      </c>
      <c r="Z226" s="15" t="str">
        <f>IF(U226="","",Config!$B$4 + SUM($U$2:U226))</f>
        <v/>
      </c>
      <c r="AA226" s="15" t="str">
        <f>IF(V226="","",Config!$B$4 + SUM($V$2:V226))</f>
        <v/>
      </c>
      <c r="AB226" s="15" t="str">
        <f>IF(W226="","",Config!$B$4 + SUM($W$2:W226))</f>
        <v/>
      </c>
      <c r="AC226" s="15" t="str">
        <f>IF(X226="","",Config!$B$4 + SUM($X$2:X226))</f>
        <v/>
      </c>
      <c r="AD226" s="15" t="str">
        <f>IF(Y226="","",Config!$B$4 + SUM($Y$2:Y226))</f>
        <v/>
      </c>
      <c r="AE226" s="15" t="str">
        <f>IF(P226="","",P226*J226/100*Config!$B$11)</f>
        <v/>
      </c>
      <c r="AF226" s="15" t="str">
        <f>IF(Q226="","",Q226*J226/100*Config!$B$11)</f>
        <v/>
      </c>
      <c r="AG226" s="15" t="str">
        <f>IF(R226="","",R226*J226/100*Config!$B$11)</f>
        <v/>
      </c>
      <c r="AH226" s="15" t="str">
        <f>IF(S226="","",S226*J226/100*Config!$B$11)</f>
        <v/>
      </c>
      <c r="AI226" s="15" t="str">
        <f>IF(T226="","",T226*J226/100*Config!$B$11)</f>
        <v/>
      </c>
      <c r="AJ226" s="15" t="str">
        <f>IF(AE226="","",Config!$B$9 + SUM($AE$2:AE226))</f>
        <v/>
      </c>
      <c r="AK226" s="15" t="str">
        <f>IF(AF226="","",Config!$B$9 + SUM($AF$2:AF226))</f>
        <v/>
      </c>
      <c r="AL226" s="15" t="str">
        <f>IF(AG226="","",Config!$B$9 + SUM($AG$2:AG226))</f>
        <v/>
      </c>
      <c r="AM226" s="15" t="str">
        <f>IF(AH226="","",Config!$B$9 + SUM($AH$2:AH226))</f>
        <v/>
      </c>
      <c r="AN226" s="15" t="str">
        <f>IF(AI226="","",Config!$B$9 + SUM($AI$2:AI226))</f>
        <v/>
      </c>
      <c r="AO226" s="16" t="str">
        <f t="shared" si="134"/>
        <v/>
      </c>
      <c r="AP226" s="16" t="str">
        <f t="shared" si="135"/>
        <v/>
      </c>
      <c r="AQ226" s="16" t="str">
        <f t="shared" si="136"/>
        <v/>
      </c>
      <c r="AR226" s="16" t="str">
        <f t="shared" si="137"/>
        <v/>
      </c>
      <c r="AS226" s="16" t="str">
        <f t="shared" si="138"/>
        <v/>
      </c>
      <c r="AT226" s="17" t="str">
        <f t="shared" si="154"/>
        <v/>
      </c>
      <c r="AU226" s="17" t="str">
        <f t="shared" si="155"/>
        <v/>
      </c>
      <c r="AV226" s="17" t="str">
        <f t="shared" si="156"/>
        <v/>
      </c>
      <c r="AW226" s="17" t="str">
        <f t="shared" si="157"/>
        <v/>
      </c>
      <c r="AX226" s="17" t="str">
        <f t="shared" si="158"/>
        <v/>
      </c>
      <c r="AY226" s="17" t="str">
        <f t="shared" si="139"/>
        <v/>
      </c>
      <c r="AZ226" s="17" t="str">
        <f t="shared" si="140"/>
        <v/>
      </c>
      <c r="BA226" s="17" t="str">
        <f t="shared" si="141"/>
        <v/>
      </c>
      <c r="BB226" s="17" t="str">
        <f t="shared" si="142"/>
        <v/>
      </c>
      <c r="BC226" s="17" t="str">
        <f t="shared" si="143"/>
        <v/>
      </c>
      <c r="BD226" s="17" t="str">
        <f>IF(OR(AE226="",B226=""),"",SUMIFS($AE$2:AE226,$B$2:B226,B226))</f>
        <v/>
      </c>
      <c r="BE226" s="17" t="str">
        <f>IF(OR(AF226="",B226=""),"",SUMIFS($AF$2:AF226,$B$2:B226,B226))</f>
        <v/>
      </c>
      <c r="BF226" s="17" t="str">
        <f>IF(OR(AG226="",B226=""),"",SUMIFS($AG$2:AG226,$B$2:B226,B226))</f>
        <v/>
      </c>
      <c r="BG226" s="17" t="str">
        <f>IF(OR(AH226="",B226=""),"",SUMIFS($AH$2:AH226,$B$2:B226,B226))</f>
        <v/>
      </c>
      <c r="BH226" s="17" t="str">
        <f>IF(OR(AI226="",B226=""),"",SUMIFS($AI$2:AI226,$B$2:B226,B226))</f>
        <v/>
      </c>
      <c r="BI226" s="17" t="str">
        <f t="shared" si="159"/>
        <v/>
      </c>
      <c r="BJ226" s="17" t="str">
        <f t="shared" si="160"/>
        <v/>
      </c>
      <c r="BK226" s="17" t="str">
        <f t="shared" si="161"/>
        <v/>
      </c>
      <c r="BL226" s="17" t="str">
        <f t="shared" si="162"/>
        <v/>
      </c>
      <c r="BM226" s="17" t="str">
        <f t="shared" si="163"/>
        <v/>
      </c>
      <c r="BN226" s="17" t="str">
        <f t="shared" si="144"/>
        <v/>
      </c>
      <c r="BO226" s="17" t="str">
        <f t="shared" si="145"/>
        <v/>
      </c>
      <c r="BP226" s="17" t="str">
        <f t="shared" si="146"/>
        <v/>
      </c>
      <c r="BQ226" s="17" t="str">
        <f t="shared" si="147"/>
        <v/>
      </c>
      <c r="BR226" s="17" t="str">
        <f t="shared" si="148"/>
        <v/>
      </c>
    </row>
    <row r="227" spans="1:70" x14ac:dyDescent="0.25">
      <c r="A227">
        <f t="shared" si="132"/>
        <v>226</v>
      </c>
      <c r="B227" s="9"/>
      <c r="C227" s="12"/>
      <c r="D227" s="11" t="str">
        <f t="shared" si="164"/>
        <v/>
      </c>
      <c r="E227" s="11" t="str">
        <f t="shared" si="133"/>
        <v/>
      </c>
      <c r="F227" s="12"/>
      <c r="G227" s="12"/>
      <c r="H227" s="12"/>
      <c r="I227" s="12"/>
      <c r="J227" s="13"/>
      <c r="K227" s="13"/>
      <c r="L227" s="13"/>
      <c r="M227" s="13"/>
      <c r="N227" s="12"/>
      <c r="O227" s="12"/>
      <c r="P227" s="14" t="str">
        <f t="shared" si="149"/>
        <v/>
      </c>
      <c r="Q227" s="14" t="str">
        <f t="shared" si="150"/>
        <v/>
      </c>
      <c r="R227" s="14" t="str">
        <f t="shared" si="151"/>
        <v/>
      </c>
      <c r="S227" s="14" t="str">
        <f t="shared" si="152"/>
        <v/>
      </c>
      <c r="T227" s="14" t="str">
        <f t="shared" si="153"/>
        <v/>
      </c>
      <c r="U227" s="15" t="str">
        <f>IF(P227="","",P227*Config!$B$6)</f>
        <v/>
      </c>
      <c r="V227" s="15" t="str">
        <f>IF(Q227="","",Q227*Config!$B$6)</f>
        <v/>
      </c>
      <c r="W227" s="15" t="str">
        <f>IF(R227="","",R227*Config!$B$6)</f>
        <v/>
      </c>
      <c r="X227" s="15" t="str">
        <f>IF(S227="","",S227*Config!$B$6)</f>
        <v/>
      </c>
      <c r="Y227" s="15" t="str">
        <f>IF(T227="","",T227*Config!$B$6)</f>
        <v/>
      </c>
      <c r="Z227" s="15" t="str">
        <f>IF(U227="","",Config!$B$4 + SUM($U$2:U227))</f>
        <v/>
      </c>
      <c r="AA227" s="15" t="str">
        <f>IF(V227="","",Config!$B$4 + SUM($V$2:V227))</f>
        <v/>
      </c>
      <c r="AB227" s="15" t="str">
        <f>IF(W227="","",Config!$B$4 + SUM($W$2:W227))</f>
        <v/>
      </c>
      <c r="AC227" s="15" t="str">
        <f>IF(X227="","",Config!$B$4 + SUM($X$2:X227))</f>
        <v/>
      </c>
      <c r="AD227" s="15" t="str">
        <f>IF(Y227="","",Config!$B$4 + SUM($Y$2:Y227))</f>
        <v/>
      </c>
      <c r="AE227" s="15" t="str">
        <f>IF(P227="","",P227*J227/100*Config!$B$11)</f>
        <v/>
      </c>
      <c r="AF227" s="15" t="str">
        <f>IF(Q227="","",Q227*J227/100*Config!$B$11)</f>
        <v/>
      </c>
      <c r="AG227" s="15" t="str">
        <f>IF(R227="","",R227*J227/100*Config!$B$11)</f>
        <v/>
      </c>
      <c r="AH227" s="15" t="str">
        <f>IF(S227="","",S227*J227/100*Config!$B$11)</f>
        <v/>
      </c>
      <c r="AI227" s="15" t="str">
        <f>IF(T227="","",T227*J227/100*Config!$B$11)</f>
        <v/>
      </c>
      <c r="AJ227" s="15" t="str">
        <f>IF(AE227="","",Config!$B$9 + SUM($AE$2:AE227))</f>
        <v/>
      </c>
      <c r="AK227" s="15" t="str">
        <f>IF(AF227="","",Config!$B$9 + SUM($AF$2:AF227))</f>
        <v/>
      </c>
      <c r="AL227" s="15" t="str">
        <f>IF(AG227="","",Config!$B$9 + SUM($AG$2:AG227))</f>
        <v/>
      </c>
      <c r="AM227" s="15" t="str">
        <f>IF(AH227="","",Config!$B$9 + SUM($AH$2:AH227))</f>
        <v/>
      </c>
      <c r="AN227" s="15" t="str">
        <f>IF(AI227="","",Config!$B$9 + SUM($AI$2:AI227))</f>
        <v/>
      </c>
      <c r="AO227" s="16" t="str">
        <f t="shared" si="134"/>
        <v/>
      </c>
      <c r="AP227" s="16" t="str">
        <f t="shared" si="135"/>
        <v/>
      </c>
      <c r="AQ227" s="16" t="str">
        <f t="shared" si="136"/>
        <v/>
      </c>
      <c r="AR227" s="16" t="str">
        <f t="shared" si="137"/>
        <v/>
      </c>
      <c r="AS227" s="16" t="str">
        <f t="shared" si="138"/>
        <v/>
      </c>
      <c r="AT227" s="17" t="str">
        <f t="shared" si="154"/>
        <v/>
      </c>
      <c r="AU227" s="17" t="str">
        <f t="shared" si="155"/>
        <v/>
      </c>
      <c r="AV227" s="17" t="str">
        <f t="shared" si="156"/>
        <v/>
      </c>
      <c r="AW227" s="17" t="str">
        <f t="shared" si="157"/>
        <v/>
      </c>
      <c r="AX227" s="17" t="str">
        <f t="shared" si="158"/>
        <v/>
      </c>
      <c r="AY227" s="17" t="str">
        <f t="shared" si="139"/>
        <v/>
      </c>
      <c r="AZ227" s="17" t="str">
        <f t="shared" si="140"/>
        <v/>
      </c>
      <c r="BA227" s="17" t="str">
        <f t="shared" si="141"/>
        <v/>
      </c>
      <c r="BB227" s="17" t="str">
        <f t="shared" si="142"/>
        <v/>
      </c>
      <c r="BC227" s="17" t="str">
        <f t="shared" si="143"/>
        <v/>
      </c>
      <c r="BD227" s="17" t="str">
        <f>IF(OR(AE227="",B227=""),"",SUMIFS($AE$2:AE227,$B$2:B227,B227))</f>
        <v/>
      </c>
      <c r="BE227" s="17" t="str">
        <f>IF(OR(AF227="",B227=""),"",SUMIFS($AF$2:AF227,$B$2:B227,B227))</f>
        <v/>
      </c>
      <c r="BF227" s="17" t="str">
        <f>IF(OR(AG227="",B227=""),"",SUMIFS($AG$2:AG227,$B$2:B227,B227))</f>
        <v/>
      </c>
      <c r="BG227" s="17" t="str">
        <f>IF(OR(AH227="",B227=""),"",SUMIFS($AH$2:AH227,$B$2:B227,B227))</f>
        <v/>
      </c>
      <c r="BH227" s="17" t="str">
        <f>IF(OR(AI227="",B227=""),"",SUMIFS($AI$2:AI227,$B$2:B227,B227))</f>
        <v/>
      </c>
      <c r="BI227" s="17" t="str">
        <f t="shared" si="159"/>
        <v/>
      </c>
      <c r="BJ227" s="17" t="str">
        <f t="shared" si="160"/>
        <v/>
      </c>
      <c r="BK227" s="17" t="str">
        <f t="shared" si="161"/>
        <v/>
      </c>
      <c r="BL227" s="17" t="str">
        <f t="shared" si="162"/>
        <v/>
      </c>
      <c r="BM227" s="17" t="str">
        <f t="shared" si="163"/>
        <v/>
      </c>
      <c r="BN227" s="17" t="str">
        <f t="shared" si="144"/>
        <v/>
      </c>
      <c r="BO227" s="17" t="str">
        <f t="shared" si="145"/>
        <v/>
      </c>
      <c r="BP227" s="17" t="str">
        <f t="shared" si="146"/>
        <v/>
      </c>
      <c r="BQ227" s="17" t="str">
        <f t="shared" si="147"/>
        <v/>
      </c>
      <c r="BR227" s="17" t="str">
        <f t="shared" si="148"/>
        <v/>
      </c>
    </row>
    <row r="228" spans="1:70" x14ac:dyDescent="0.25">
      <c r="A228">
        <f t="shared" si="132"/>
        <v>227</v>
      </c>
      <c r="B228" s="9"/>
      <c r="C228" s="12"/>
      <c r="D228" s="11" t="str">
        <f t="shared" si="164"/>
        <v/>
      </c>
      <c r="E228" s="11" t="str">
        <f t="shared" si="133"/>
        <v/>
      </c>
      <c r="F228" s="12"/>
      <c r="G228" s="12"/>
      <c r="H228" s="12"/>
      <c r="I228" s="12"/>
      <c r="J228" s="13"/>
      <c r="K228" s="13"/>
      <c r="L228" s="13"/>
      <c r="M228" s="13"/>
      <c r="N228" s="12"/>
      <c r="O228" s="12"/>
      <c r="P228" s="14" t="str">
        <f t="shared" si="149"/>
        <v/>
      </c>
      <c r="Q228" s="14" t="str">
        <f t="shared" si="150"/>
        <v/>
      </c>
      <c r="R228" s="14" t="str">
        <f t="shared" si="151"/>
        <v/>
      </c>
      <c r="S228" s="14" t="str">
        <f t="shared" si="152"/>
        <v/>
      </c>
      <c r="T228" s="14" t="str">
        <f t="shared" si="153"/>
        <v/>
      </c>
      <c r="U228" s="15" t="str">
        <f>IF(P228="","",P228*Config!$B$6)</f>
        <v/>
      </c>
      <c r="V228" s="15" t="str">
        <f>IF(Q228="","",Q228*Config!$B$6)</f>
        <v/>
      </c>
      <c r="W228" s="15" t="str">
        <f>IF(R228="","",R228*Config!$B$6)</f>
        <v/>
      </c>
      <c r="X228" s="15" t="str">
        <f>IF(S228="","",S228*Config!$B$6)</f>
        <v/>
      </c>
      <c r="Y228" s="15" t="str">
        <f>IF(T228="","",T228*Config!$B$6)</f>
        <v/>
      </c>
      <c r="Z228" s="15" t="str">
        <f>IF(U228="","",Config!$B$4 + SUM($U$2:U228))</f>
        <v/>
      </c>
      <c r="AA228" s="15" t="str">
        <f>IF(V228="","",Config!$B$4 + SUM($V$2:V228))</f>
        <v/>
      </c>
      <c r="AB228" s="15" t="str">
        <f>IF(W228="","",Config!$B$4 + SUM($W$2:W228))</f>
        <v/>
      </c>
      <c r="AC228" s="15" t="str">
        <f>IF(X228="","",Config!$B$4 + SUM($X$2:X228))</f>
        <v/>
      </c>
      <c r="AD228" s="15" t="str">
        <f>IF(Y228="","",Config!$B$4 + SUM($Y$2:Y228))</f>
        <v/>
      </c>
      <c r="AE228" s="15" t="str">
        <f>IF(P228="","",P228*J228/100*Config!$B$11)</f>
        <v/>
      </c>
      <c r="AF228" s="15" t="str">
        <f>IF(Q228="","",Q228*J228/100*Config!$B$11)</f>
        <v/>
      </c>
      <c r="AG228" s="15" t="str">
        <f>IF(R228="","",R228*J228/100*Config!$B$11)</f>
        <v/>
      </c>
      <c r="AH228" s="15" t="str">
        <f>IF(S228="","",S228*J228/100*Config!$B$11)</f>
        <v/>
      </c>
      <c r="AI228" s="15" t="str">
        <f>IF(T228="","",T228*J228/100*Config!$B$11)</f>
        <v/>
      </c>
      <c r="AJ228" s="15" t="str">
        <f>IF(AE228="","",Config!$B$9 + SUM($AE$2:AE228))</f>
        <v/>
      </c>
      <c r="AK228" s="15" t="str">
        <f>IF(AF228="","",Config!$B$9 + SUM($AF$2:AF228))</f>
        <v/>
      </c>
      <c r="AL228" s="15" t="str">
        <f>IF(AG228="","",Config!$B$9 + SUM($AG$2:AG228))</f>
        <v/>
      </c>
      <c r="AM228" s="15" t="str">
        <f>IF(AH228="","",Config!$B$9 + SUM($AH$2:AH228))</f>
        <v/>
      </c>
      <c r="AN228" s="15" t="str">
        <f>IF(AI228="","",Config!$B$9 + SUM($AI$2:AI228))</f>
        <v/>
      </c>
      <c r="AO228" s="16" t="str">
        <f t="shared" si="134"/>
        <v/>
      </c>
      <c r="AP228" s="16" t="str">
        <f t="shared" si="135"/>
        <v/>
      </c>
      <c r="AQ228" s="16" t="str">
        <f t="shared" si="136"/>
        <v/>
      </c>
      <c r="AR228" s="16" t="str">
        <f t="shared" si="137"/>
        <v/>
      </c>
      <c r="AS228" s="16" t="str">
        <f t="shared" si="138"/>
        <v/>
      </c>
      <c r="AT228" s="17" t="str">
        <f t="shared" si="154"/>
        <v/>
      </c>
      <c r="AU228" s="17" t="str">
        <f t="shared" si="155"/>
        <v/>
      </c>
      <c r="AV228" s="17" t="str">
        <f t="shared" si="156"/>
        <v/>
      </c>
      <c r="AW228" s="17" t="str">
        <f t="shared" si="157"/>
        <v/>
      </c>
      <c r="AX228" s="17" t="str">
        <f t="shared" si="158"/>
        <v/>
      </c>
      <c r="AY228" s="17" t="str">
        <f t="shared" si="139"/>
        <v/>
      </c>
      <c r="AZ228" s="17" t="str">
        <f t="shared" si="140"/>
        <v/>
      </c>
      <c r="BA228" s="17" t="str">
        <f t="shared" si="141"/>
        <v/>
      </c>
      <c r="BB228" s="17" t="str">
        <f t="shared" si="142"/>
        <v/>
      </c>
      <c r="BC228" s="17" t="str">
        <f t="shared" si="143"/>
        <v/>
      </c>
      <c r="BD228" s="17" t="str">
        <f>IF(OR(AE228="",B228=""),"",SUMIFS($AE$2:AE228,$B$2:B228,B228))</f>
        <v/>
      </c>
      <c r="BE228" s="17" t="str">
        <f>IF(OR(AF228="",B228=""),"",SUMIFS($AF$2:AF228,$B$2:B228,B228))</f>
        <v/>
      </c>
      <c r="BF228" s="17" t="str">
        <f>IF(OR(AG228="",B228=""),"",SUMIFS($AG$2:AG228,$B$2:B228,B228))</f>
        <v/>
      </c>
      <c r="BG228" s="17" t="str">
        <f>IF(OR(AH228="",B228=""),"",SUMIFS($AH$2:AH228,$B$2:B228,B228))</f>
        <v/>
      </c>
      <c r="BH228" s="17" t="str">
        <f>IF(OR(AI228="",B228=""),"",SUMIFS($AI$2:AI228,$B$2:B228,B228))</f>
        <v/>
      </c>
      <c r="BI228" s="17" t="str">
        <f t="shared" si="159"/>
        <v/>
      </c>
      <c r="BJ228" s="17" t="str">
        <f t="shared" si="160"/>
        <v/>
      </c>
      <c r="BK228" s="17" t="str">
        <f t="shared" si="161"/>
        <v/>
      </c>
      <c r="BL228" s="17" t="str">
        <f t="shared" si="162"/>
        <v/>
      </c>
      <c r="BM228" s="17" t="str">
        <f t="shared" si="163"/>
        <v/>
      </c>
      <c r="BN228" s="17" t="str">
        <f t="shared" si="144"/>
        <v/>
      </c>
      <c r="BO228" s="17" t="str">
        <f t="shared" si="145"/>
        <v/>
      </c>
      <c r="BP228" s="17" t="str">
        <f t="shared" si="146"/>
        <v/>
      </c>
      <c r="BQ228" s="17" t="str">
        <f t="shared" si="147"/>
        <v/>
      </c>
      <c r="BR228" s="17" t="str">
        <f t="shared" si="148"/>
        <v/>
      </c>
    </row>
    <row r="229" spans="1:70" x14ac:dyDescent="0.25">
      <c r="A229">
        <f t="shared" si="132"/>
        <v>228</v>
      </c>
      <c r="B229" s="9"/>
      <c r="C229" s="12"/>
      <c r="D229" s="11" t="str">
        <f t="shared" si="164"/>
        <v/>
      </c>
      <c r="E229" s="11" t="str">
        <f t="shared" si="133"/>
        <v/>
      </c>
      <c r="F229" s="12"/>
      <c r="G229" s="12"/>
      <c r="H229" s="12"/>
      <c r="I229" s="12"/>
      <c r="J229" s="13"/>
      <c r="K229" s="13"/>
      <c r="L229" s="13"/>
      <c r="M229" s="13"/>
      <c r="N229" s="12"/>
      <c r="O229" s="12"/>
      <c r="P229" s="14" t="str">
        <f t="shared" si="149"/>
        <v/>
      </c>
      <c r="Q229" s="14" t="str">
        <f t="shared" si="150"/>
        <v/>
      </c>
      <c r="R229" s="14" t="str">
        <f t="shared" si="151"/>
        <v/>
      </c>
      <c r="S229" s="14" t="str">
        <f t="shared" si="152"/>
        <v/>
      </c>
      <c r="T229" s="14" t="str">
        <f t="shared" si="153"/>
        <v/>
      </c>
      <c r="U229" s="15" t="str">
        <f>IF(P229="","",P229*Config!$B$6)</f>
        <v/>
      </c>
      <c r="V229" s="15" t="str">
        <f>IF(Q229="","",Q229*Config!$B$6)</f>
        <v/>
      </c>
      <c r="W229" s="15" t="str">
        <f>IF(R229="","",R229*Config!$B$6)</f>
        <v/>
      </c>
      <c r="X229" s="15" t="str">
        <f>IF(S229="","",S229*Config!$B$6)</f>
        <v/>
      </c>
      <c r="Y229" s="15" t="str">
        <f>IF(T229="","",T229*Config!$B$6)</f>
        <v/>
      </c>
      <c r="Z229" s="15" t="str">
        <f>IF(U229="","",Config!$B$4 + SUM($U$2:U229))</f>
        <v/>
      </c>
      <c r="AA229" s="15" t="str">
        <f>IF(V229="","",Config!$B$4 + SUM($V$2:V229))</f>
        <v/>
      </c>
      <c r="AB229" s="15" t="str">
        <f>IF(W229="","",Config!$B$4 + SUM($W$2:W229))</f>
        <v/>
      </c>
      <c r="AC229" s="15" t="str">
        <f>IF(X229="","",Config!$B$4 + SUM($X$2:X229))</f>
        <v/>
      </c>
      <c r="AD229" s="15" t="str">
        <f>IF(Y229="","",Config!$B$4 + SUM($Y$2:Y229))</f>
        <v/>
      </c>
      <c r="AE229" s="15" t="str">
        <f>IF(P229="","",P229*J229/100*Config!$B$11)</f>
        <v/>
      </c>
      <c r="AF229" s="15" t="str">
        <f>IF(Q229="","",Q229*J229/100*Config!$B$11)</f>
        <v/>
      </c>
      <c r="AG229" s="15" t="str">
        <f>IF(R229="","",R229*J229/100*Config!$B$11)</f>
        <v/>
      </c>
      <c r="AH229" s="15" t="str">
        <f>IF(S229="","",S229*J229/100*Config!$B$11)</f>
        <v/>
      </c>
      <c r="AI229" s="15" t="str">
        <f>IF(T229="","",T229*J229/100*Config!$B$11)</f>
        <v/>
      </c>
      <c r="AJ229" s="15" t="str">
        <f>IF(AE229="","",Config!$B$9 + SUM($AE$2:AE229))</f>
        <v/>
      </c>
      <c r="AK229" s="15" t="str">
        <f>IF(AF229="","",Config!$B$9 + SUM($AF$2:AF229))</f>
        <v/>
      </c>
      <c r="AL229" s="15" t="str">
        <f>IF(AG229="","",Config!$B$9 + SUM($AG$2:AG229))</f>
        <v/>
      </c>
      <c r="AM229" s="15" t="str">
        <f>IF(AH229="","",Config!$B$9 + SUM($AH$2:AH229))</f>
        <v/>
      </c>
      <c r="AN229" s="15" t="str">
        <f>IF(AI229="","",Config!$B$9 + SUM($AI$2:AI229))</f>
        <v/>
      </c>
      <c r="AO229" s="16" t="str">
        <f t="shared" si="134"/>
        <v/>
      </c>
      <c r="AP229" s="16" t="str">
        <f t="shared" si="135"/>
        <v/>
      </c>
      <c r="AQ229" s="16" t="str">
        <f t="shared" si="136"/>
        <v/>
      </c>
      <c r="AR229" s="16" t="str">
        <f t="shared" si="137"/>
        <v/>
      </c>
      <c r="AS229" s="16" t="str">
        <f t="shared" si="138"/>
        <v/>
      </c>
      <c r="AT229" s="17" t="str">
        <f t="shared" si="154"/>
        <v/>
      </c>
      <c r="AU229" s="17" t="str">
        <f t="shared" si="155"/>
        <v/>
      </c>
      <c r="AV229" s="17" t="str">
        <f t="shared" si="156"/>
        <v/>
      </c>
      <c r="AW229" s="17" t="str">
        <f t="shared" si="157"/>
        <v/>
      </c>
      <c r="AX229" s="17" t="str">
        <f t="shared" si="158"/>
        <v/>
      </c>
      <c r="AY229" s="17" t="str">
        <f t="shared" si="139"/>
        <v/>
      </c>
      <c r="AZ229" s="17" t="str">
        <f t="shared" si="140"/>
        <v/>
      </c>
      <c r="BA229" s="17" t="str">
        <f t="shared" si="141"/>
        <v/>
      </c>
      <c r="BB229" s="17" t="str">
        <f t="shared" si="142"/>
        <v/>
      </c>
      <c r="BC229" s="17" t="str">
        <f t="shared" si="143"/>
        <v/>
      </c>
      <c r="BD229" s="17" t="str">
        <f>IF(OR(AE229="",B229=""),"",SUMIFS($AE$2:AE229,$B$2:B229,B229))</f>
        <v/>
      </c>
      <c r="BE229" s="17" t="str">
        <f>IF(OR(AF229="",B229=""),"",SUMIFS($AF$2:AF229,$B$2:B229,B229))</f>
        <v/>
      </c>
      <c r="BF229" s="17" t="str">
        <f>IF(OR(AG229="",B229=""),"",SUMIFS($AG$2:AG229,$B$2:B229,B229))</f>
        <v/>
      </c>
      <c r="BG229" s="17" t="str">
        <f>IF(OR(AH229="",B229=""),"",SUMIFS($AH$2:AH229,$B$2:B229,B229))</f>
        <v/>
      </c>
      <c r="BH229" s="17" t="str">
        <f>IF(OR(AI229="",B229=""),"",SUMIFS($AI$2:AI229,$B$2:B229,B229))</f>
        <v/>
      </c>
      <c r="BI229" s="17" t="str">
        <f t="shared" si="159"/>
        <v/>
      </c>
      <c r="BJ229" s="17" t="str">
        <f t="shared" si="160"/>
        <v/>
      </c>
      <c r="BK229" s="17" t="str">
        <f t="shared" si="161"/>
        <v/>
      </c>
      <c r="BL229" s="17" t="str">
        <f t="shared" si="162"/>
        <v/>
      </c>
      <c r="BM229" s="17" t="str">
        <f t="shared" si="163"/>
        <v/>
      </c>
      <c r="BN229" s="17" t="str">
        <f t="shared" si="144"/>
        <v/>
      </c>
      <c r="BO229" s="17" t="str">
        <f t="shared" si="145"/>
        <v/>
      </c>
      <c r="BP229" s="17" t="str">
        <f t="shared" si="146"/>
        <v/>
      </c>
      <c r="BQ229" s="17" t="str">
        <f t="shared" si="147"/>
        <v/>
      </c>
      <c r="BR229" s="17" t="str">
        <f t="shared" si="148"/>
        <v/>
      </c>
    </row>
    <row r="230" spans="1:70" x14ac:dyDescent="0.25">
      <c r="A230">
        <f t="shared" si="132"/>
        <v>229</v>
      </c>
      <c r="B230" s="9"/>
      <c r="C230" s="12"/>
      <c r="D230" s="11" t="str">
        <f t="shared" si="164"/>
        <v/>
      </c>
      <c r="E230" s="11" t="str">
        <f t="shared" si="133"/>
        <v/>
      </c>
      <c r="F230" s="12"/>
      <c r="G230" s="12"/>
      <c r="H230" s="12"/>
      <c r="I230" s="12"/>
      <c r="J230" s="13"/>
      <c r="K230" s="13"/>
      <c r="L230" s="13"/>
      <c r="M230" s="13"/>
      <c r="N230" s="12"/>
      <c r="O230" s="12"/>
      <c r="P230" s="14" t="str">
        <f t="shared" si="149"/>
        <v/>
      </c>
      <c r="Q230" s="14" t="str">
        <f t="shared" si="150"/>
        <v/>
      </c>
      <c r="R230" s="14" t="str">
        <f t="shared" si="151"/>
        <v/>
      </c>
      <c r="S230" s="14" t="str">
        <f t="shared" si="152"/>
        <v/>
      </c>
      <c r="T230" s="14" t="str">
        <f t="shared" si="153"/>
        <v/>
      </c>
      <c r="U230" s="15" t="str">
        <f>IF(P230="","",P230*Config!$B$6)</f>
        <v/>
      </c>
      <c r="V230" s="15" t="str">
        <f>IF(Q230="","",Q230*Config!$B$6)</f>
        <v/>
      </c>
      <c r="W230" s="15" t="str">
        <f>IF(R230="","",R230*Config!$B$6)</f>
        <v/>
      </c>
      <c r="X230" s="15" t="str">
        <f>IF(S230="","",S230*Config!$B$6)</f>
        <v/>
      </c>
      <c r="Y230" s="15" t="str">
        <f>IF(T230="","",T230*Config!$B$6)</f>
        <v/>
      </c>
      <c r="Z230" s="15" t="str">
        <f>IF(U230="","",Config!$B$4 + SUM($U$2:U230))</f>
        <v/>
      </c>
      <c r="AA230" s="15" t="str">
        <f>IF(V230="","",Config!$B$4 + SUM($V$2:V230))</f>
        <v/>
      </c>
      <c r="AB230" s="15" t="str">
        <f>IF(W230="","",Config!$B$4 + SUM($W$2:W230))</f>
        <v/>
      </c>
      <c r="AC230" s="15" t="str">
        <f>IF(X230="","",Config!$B$4 + SUM($X$2:X230))</f>
        <v/>
      </c>
      <c r="AD230" s="15" t="str">
        <f>IF(Y230="","",Config!$B$4 + SUM($Y$2:Y230))</f>
        <v/>
      </c>
      <c r="AE230" s="15" t="str">
        <f>IF(P230="","",P230*J230/100*Config!$B$11)</f>
        <v/>
      </c>
      <c r="AF230" s="15" t="str">
        <f>IF(Q230="","",Q230*J230/100*Config!$B$11)</f>
        <v/>
      </c>
      <c r="AG230" s="15" t="str">
        <f>IF(R230="","",R230*J230/100*Config!$B$11)</f>
        <v/>
      </c>
      <c r="AH230" s="15" t="str">
        <f>IF(S230="","",S230*J230/100*Config!$B$11)</f>
        <v/>
      </c>
      <c r="AI230" s="15" t="str">
        <f>IF(T230="","",T230*J230/100*Config!$B$11)</f>
        <v/>
      </c>
      <c r="AJ230" s="15" t="str">
        <f>IF(AE230="","",Config!$B$9 + SUM($AE$2:AE230))</f>
        <v/>
      </c>
      <c r="AK230" s="15" t="str">
        <f>IF(AF230="","",Config!$B$9 + SUM($AF$2:AF230))</f>
        <v/>
      </c>
      <c r="AL230" s="15" t="str">
        <f>IF(AG230="","",Config!$B$9 + SUM($AG$2:AG230))</f>
        <v/>
      </c>
      <c r="AM230" s="15" t="str">
        <f>IF(AH230="","",Config!$B$9 + SUM($AH$2:AH230))</f>
        <v/>
      </c>
      <c r="AN230" s="15" t="str">
        <f>IF(AI230="","",Config!$B$9 + SUM($AI$2:AI230))</f>
        <v/>
      </c>
      <c r="AO230" s="16" t="str">
        <f t="shared" si="134"/>
        <v/>
      </c>
      <c r="AP230" s="16" t="str">
        <f t="shared" si="135"/>
        <v/>
      </c>
      <c r="AQ230" s="16" t="str">
        <f t="shared" si="136"/>
        <v/>
      </c>
      <c r="AR230" s="16" t="str">
        <f t="shared" si="137"/>
        <v/>
      </c>
      <c r="AS230" s="16" t="str">
        <f t="shared" si="138"/>
        <v/>
      </c>
      <c r="AT230" s="17" t="str">
        <f t="shared" si="154"/>
        <v/>
      </c>
      <c r="AU230" s="17" t="str">
        <f t="shared" si="155"/>
        <v/>
      </c>
      <c r="AV230" s="17" t="str">
        <f t="shared" si="156"/>
        <v/>
      </c>
      <c r="AW230" s="17" t="str">
        <f t="shared" si="157"/>
        <v/>
      </c>
      <c r="AX230" s="17" t="str">
        <f t="shared" si="158"/>
        <v/>
      </c>
      <c r="AY230" s="17" t="str">
        <f t="shared" si="139"/>
        <v/>
      </c>
      <c r="AZ230" s="17" t="str">
        <f t="shared" si="140"/>
        <v/>
      </c>
      <c r="BA230" s="17" t="str">
        <f t="shared" si="141"/>
        <v/>
      </c>
      <c r="BB230" s="17" t="str">
        <f t="shared" si="142"/>
        <v/>
      </c>
      <c r="BC230" s="17" t="str">
        <f t="shared" si="143"/>
        <v/>
      </c>
      <c r="BD230" s="17" t="str">
        <f>IF(OR(AE230="",B230=""),"",SUMIFS($AE$2:AE230,$B$2:B230,B230))</f>
        <v/>
      </c>
      <c r="BE230" s="17" t="str">
        <f>IF(OR(AF230="",B230=""),"",SUMIFS($AF$2:AF230,$B$2:B230,B230))</f>
        <v/>
      </c>
      <c r="BF230" s="17" t="str">
        <f>IF(OR(AG230="",B230=""),"",SUMIFS($AG$2:AG230,$B$2:B230,B230))</f>
        <v/>
      </c>
      <c r="BG230" s="17" t="str">
        <f>IF(OR(AH230="",B230=""),"",SUMIFS($AH$2:AH230,$B$2:B230,B230))</f>
        <v/>
      </c>
      <c r="BH230" s="17" t="str">
        <f>IF(OR(AI230="",B230=""),"",SUMIFS($AI$2:AI230,$B$2:B230,B230))</f>
        <v/>
      </c>
      <c r="BI230" s="17" t="str">
        <f t="shared" si="159"/>
        <v/>
      </c>
      <c r="BJ230" s="17" t="str">
        <f t="shared" si="160"/>
        <v/>
      </c>
      <c r="BK230" s="17" t="str">
        <f t="shared" si="161"/>
        <v/>
      </c>
      <c r="BL230" s="17" t="str">
        <f t="shared" si="162"/>
        <v/>
      </c>
      <c r="BM230" s="17" t="str">
        <f t="shared" si="163"/>
        <v/>
      </c>
      <c r="BN230" s="17" t="str">
        <f t="shared" si="144"/>
        <v/>
      </c>
      <c r="BO230" s="17" t="str">
        <f t="shared" si="145"/>
        <v/>
      </c>
      <c r="BP230" s="17" t="str">
        <f t="shared" si="146"/>
        <v/>
      </c>
      <c r="BQ230" s="17" t="str">
        <f t="shared" si="147"/>
        <v/>
      </c>
      <c r="BR230" s="17" t="str">
        <f t="shared" si="148"/>
        <v/>
      </c>
    </row>
    <row r="231" spans="1:70" x14ac:dyDescent="0.25">
      <c r="A231">
        <f t="shared" si="132"/>
        <v>230</v>
      </c>
      <c r="B231" s="9"/>
      <c r="C231" s="12"/>
      <c r="D231" s="11" t="str">
        <f t="shared" si="164"/>
        <v/>
      </c>
      <c r="E231" s="11" t="str">
        <f t="shared" si="133"/>
        <v/>
      </c>
      <c r="F231" s="12"/>
      <c r="G231" s="12"/>
      <c r="H231" s="12"/>
      <c r="I231" s="12"/>
      <c r="J231" s="13"/>
      <c r="K231" s="13"/>
      <c r="L231" s="13"/>
      <c r="M231" s="13"/>
      <c r="N231" s="12"/>
      <c r="O231" s="12"/>
      <c r="P231" s="14" t="str">
        <f t="shared" si="149"/>
        <v/>
      </c>
      <c r="Q231" s="14" t="str">
        <f t="shared" si="150"/>
        <v/>
      </c>
      <c r="R231" s="14" t="str">
        <f t="shared" si="151"/>
        <v/>
      </c>
      <c r="S231" s="14" t="str">
        <f t="shared" si="152"/>
        <v/>
      </c>
      <c r="T231" s="14" t="str">
        <f t="shared" si="153"/>
        <v/>
      </c>
      <c r="U231" s="15" t="str">
        <f>IF(P231="","",P231*Config!$B$6)</f>
        <v/>
      </c>
      <c r="V231" s="15" t="str">
        <f>IF(Q231="","",Q231*Config!$B$6)</f>
        <v/>
      </c>
      <c r="W231" s="15" t="str">
        <f>IF(R231="","",R231*Config!$B$6)</f>
        <v/>
      </c>
      <c r="X231" s="15" t="str">
        <f>IF(S231="","",S231*Config!$B$6)</f>
        <v/>
      </c>
      <c r="Y231" s="15" t="str">
        <f>IF(T231="","",T231*Config!$B$6)</f>
        <v/>
      </c>
      <c r="Z231" s="15" t="str">
        <f>IF(U231="","",Config!$B$4 + SUM($U$2:U231))</f>
        <v/>
      </c>
      <c r="AA231" s="15" t="str">
        <f>IF(V231="","",Config!$B$4 + SUM($V$2:V231))</f>
        <v/>
      </c>
      <c r="AB231" s="15" t="str">
        <f>IF(W231="","",Config!$B$4 + SUM($W$2:W231))</f>
        <v/>
      </c>
      <c r="AC231" s="15" t="str">
        <f>IF(X231="","",Config!$B$4 + SUM($X$2:X231))</f>
        <v/>
      </c>
      <c r="AD231" s="15" t="str">
        <f>IF(Y231="","",Config!$B$4 + SUM($Y$2:Y231))</f>
        <v/>
      </c>
      <c r="AE231" s="15" t="str">
        <f>IF(P231="","",P231*J231/100*Config!$B$11)</f>
        <v/>
      </c>
      <c r="AF231" s="15" t="str">
        <f>IF(Q231="","",Q231*J231/100*Config!$B$11)</f>
        <v/>
      </c>
      <c r="AG231" s="15" t="str">
        <f>IF(R231="","",R231*J231/100*Config!$B$11)</f>
        <v/>
      </c>
      <c r="AH231" s="15" t="str">
        <f>IF(S231="","",S231*J231/100*Config!$B$11)</f>
        <v/>
      </c>
      <c r="AI231" s="15" t="str">
        <f>IF(T231="","",T231*J231/100*Config!$B$11)</f>
        <v/>
      </c>
      <c r="AJ231" s="15" t="str">
        <f>IF(AE231="","",Config!$B$9 + SUM($AE$2:AE231))</f>
        <v/>
      </c>
      <c r="AK231" s="15" t="str">
        <f>IF(AF231="","",Config!$B$9 + SUM($AF$2:AF231))</f>
        <v/>
      </c>
      <c r="AL231" s="15" t="str">
        <f>IF(AG231="","",Config!$B$9 + SUM($AG$2:AG231))</f>
        <v/>
      </c>
      <c r="AM231" s="15" t="str">
        <f>IF(AH231="","",Config!$B$9 + SUM($AH$2:AH231))</f>
        <v/>
      </c>
      <c r="AN231" s="15" t="str">
        <f>IF(AI231="","",Config!$B$9 + SUM($AI$2:AI231))</f>
        <v/>
      </c>
      <c r="AO231" s="16" t="str">
        <f t="shared" si="134"/>
        <v/>
      </c>
      <c r="AP231" s="16" t="str">
        <f t="shared" si="135"/>
        <v/>
      </c>
      <c r="AQ231" s="16" t="str">
        <f t="shared" si="136"/>
        <v/>
      </c>
      <c r="AR231" s="16" t="str">
        <f t="shared" si="137"/>
        <v/>
      </c>
      <c r="AS231" s="16" t="str">
        <f t="shared" si="138"/>
        <v/>
      </c>
      <c r="AT231" s="17" t="str">
        <f t="shared" si="154"/>
        <v/>
      </c>
      <c r="AU231" s="17" t="str">
        <f t="shared" si="155"/>
        <v/>
      </c>
      <c r="AV231" s="17" t="str">
        <f t="shared" si="156"/>
        <v/>
      </c>
      <c r="AW231" s="17" t="str">
        <f t="shared" si="157"/>
        <v/>
      </c>
      <c r="AX231" s="17" t="str">
        <f t="shared" si="158"/>
        <v/>
      </c>
      <c r="AY231" s="17" t="str">
        <f t="shared" si="139"/>
        <v/>
      </c>
      <c r="AZ231" s="17" t="str">
        <f t="shared" si="140"/>
        <v/>
      </c>
      <c r="BA231" s="17" t="str">
        <f t="shared" si="141"/>
        <v/>
      </c>
      <c r="BB231" s="17" t="str">
        <f t="shared" si="142"/>
        <v/>
      </c>
      <c r="BC231" s="17" t="str">
        <f t="shared" si="143"/>
        <v/>
      </c>
      <c r="BD231" s="17" t="str">
        <f>IF(OR(AE231="",B231=""),"",SUMIFS($AE$2:AE231,$B$2:B231,B231))</f>
        <v/>
      </c>
      <c r="BE231" s="17" t="str">
        <f>IF(OR(AF231="",B231=""),"",SUMIFS($AF$2:AF231,$B$2:B231,B231))</f>
        <v/>
      </c>
      <c r="BF231" s="17" t="str">
        <f>IF(OR(AG231="",B231=""),"",SUMIFS($AG$2:AG231,$B$2:B231,B231))</f>
        <v/>
      </c>
      <c r="BG231" s="17" t="str">
        <f>IF(OR(AH231="",B231=""),"",SUMIFS($AH$2:AH231,$B$2:B231,B231))</f>
        <v/>
      </c>
      <c r="BH231" s="17" t="str">
        <f>IF(OR(AI231="",B231=""),"",SUMIFS($AI$2:AI231,$B$2:B231,B231))</f>
        <v/>
      </c>
      <c r="BI231" s="17" t="str">
        <f t="shared" si="159"/>
        <v/>
      </c>
      <c r="BJ231" s="17" t="str">
        <f t="shared" si="160"/>
        <v/>
      </c>
      <c r="BK231" s="17" t="str">
        <f t="shared" si="161"/>
        <v/>
      </c>
      <c r="BL231" s="17" t="str">
        <f t="shared" si="162"/>
        <v/>
      </c>
      <c r="BM231" s="17" t="str">
        <f t="shared" si="163"/>
        <v/>
      </c>
      <c r="BN231" s="17" t="str">
        <f t="shared" si="144"/>
        <v/>
      </c>
      <c r="BO231" s="17" t="str">
        <f t="shared" si="145"/>
        <v/>
      </c>
      <c r="BP231" s="17" t="str">
        <f t="shared" si="146"/>
        <v/>
      </c>
      <c r="BQ231" s="17" t="str">
        <f t="shared" si="147"/>
        <v/>
      </c>
      <c r="BR231" s="17" t="str">
        <f t="shared" si="148"/>
        <v/>
      </c>
    </row>
    <row r="232" spans="1:70" x14ac:dyDescent="0.25">
      <c r="A232">
        <f t="shared" si="132"/>
        <v>231</v>
      </c>
      <c r="B232" s="9"/>
      <c r="C232" s="12"/>
      <c r="D232" s="11" t="str">
        <f t="shared" si="164"/>
        <v/>
      </c>
      <c r="E232" s="11" t="str">
        <f t="shared" si="133"/>
        <v/>
      </c>
      <c r="F232" s="12"/>
      <c r="G232" s="12"/>
      <c r="H232" s="12"/>
      <c r="I232" s="12"/>
      <c r="J232" s="13"/>
      <c r="K232" s="13"/>
      <c r="L232" s="13"/>
      <c r="M232" s="13"/>
      <c r="N232" s="12"/>
      <c r="O232" s="12"/>
      <c r="P232" s="14" t="str">
        <f t="shared" si="149"/>
        <v/>
      </c>
      <c r="Q232" s="14" t="str">
        <f t="shared" si="150"/>
        <v/>
      </c>
      <c r="R232" s="14" t="str">
        <f t="shared" si="151"/>
        <v/>
      </c>
      <c r="S232" s="14" t="str">
        <f t="shared" si="152"/>
        <v/>
      </c>
      <c r="T232" s="14" t="str">
        <f t="shared" si="153"/>
        <v/>
      </c>
      <c r="U232" s="15" t="str">
        <f>IF(P232="","",P232*Config!$B$6)</f>
        <v/>
      </c>
      <c r="V232" s="15" t="str">
        <f>IF(Q232="","",Q232*Config!$B$6)</f>
        <v/>
      </c>
      <c r="W232" s="15" t="str">
        <f>IF(R232="","",R232*Config!$B$6)</f>
        <v/>
      </c>
      <c r="X232" s="15" t="str">
        <f>IF(S232="","",S232*Config!$B$6)</f>
        <v/>
      </c>
      <c r="Y232" s="15" t="str">
        <f>IF(T232="","",T232*Config!$B$6)</f>
        <v/>
      </c>
      <c r="Z232" s="15" t="str">
        <f>IF(U232="","",Config!$B$4 + SUM($U$2:U232))</f>
        <v/>
      </c>
      <c r="AA232" s="15" t="str">
        <f>IF(V232="","",Config!$B$4 + SUM($V$2:V232))</f>
        <v/>
      </c>
      <c r="AB232" s="15" t="str">
        <f>IF(W232="","",Config!$B$4 + SUM($W$2:W232))</f>
        <v/>
      </c>
      <c r="AC232" s="15" t="str">
        <f>IF(X232="","",Config!$B$4 + SUM($X$2:X232))</f>
        <v/>
      </c>
      <c r="AD232" s="15" t="str">
        <f>IF(Y232="","",Config!$B$4 + SUM($Y$2:Y232))</f>
        <v/>
      </c>
      <c r="AE232" s="15" t="str">
        <f>IF(P232="","",P232*J232/100*Config!$B$11)</f>
        <v/>
      </c>
      <c r="AF232" s="15" t="str">
        <f>IF(Q232="","",Q232*J232/100*Config!$B$11)</f>
        <v/>
      </c>
      <c r="AG232" s="15" t="str">
        <f>IF(R232="","",R232*J232/100*Config!$B$11)</f>
        <v/>
      </c>
      <c r="AH232" s="15" t="str">
        <f>IF(S232="","",S232*J232/100*Config!$B$11)</f>
        <v/>
      </c>
      <c r="AI232" s="15" t="str">
        <f>IF(T232="","",T232*J232/100*Config!$B$11)</f>
        <v/>
      </c>
      <c r="AJ232" s="15" t="str">
        <f>IF(AE232="","",Config!$B$9 + SUM($AE$2:AE232))</f>
        <v/>
      </c>
      <c r="AK232" s="15" t="str">
        <f>IF(AF232="","",Config!$B$9 + SUM($AF$2:AF232))</f>
        <v/>
      </c>
      <c r="AL232" s="15" t="str">
        <f>IF(AG232="","",Config!$B$9 + SUM($AG$2:AG232))</f>
        <v/>
      </c>
      <c r="AM232" s="15" t="str">
        <f>IF(AH232="","",Config!$B$9 + SUM($AH$2:AH232))</f>
        <v/>
      </c>
      <c r="AN232" s="15" t="str">
        <f>IF(AI232="","",Config!$B$9 + SUM($AI$2:AI232))</f>
        <v/>
      </c>
      <c r="AO232" s="16" t="str">
        <f t="shared" si="134"/>
        <v/>
      </c>
      <c r="AP232" s="16" t="str">
        <f t="shared" si="135"/>
        <v/>
      </c>
      <c r="AQ232" s="16" t="str">
        <f t="shared" si="136"/>
        <v/>
      </c>
      <c r="AR232" s="16" t="str">
        <f t="shared" si="137"/>
        <v/>
      </c>
      <c r="AS232" s="16" t="str">
        <f t="shared" si="138"/>
        <v/>
      </c>
      <c r="AT232" s="17" t="str">
        <f t="shared" si="154"/>
        <v/>
      </c>
      <c r="AU232" s="17" t="str">
        <f t="shared" si="155"/>
        <v/>
      </c>
      <c r="AV232" s="17" t="str">
        <f t="shared" si="156"/>
        <v/>
      </c>
      <c r="AW232" s="17" t="str">
        <f t="shared" si="157"/>
        <v/>
      </c>
      <c r="AX232" s="17" t="str">
        <f t="shared" si="158"/>
        <v/>
      </c>
      <c r="AY232" s="17" t="str">
        <f t="shared" si="139"/>
        <v/>
      </c>
      <c r="AZ232" s="17" t="str">
        <f t="shared" si="140"/>
        <v/>
      </c>
      <c r="BA232" s="17" t="str">
        <f t="shared" si="141"/>
        <v/>
      </c>
      <c r="BB232" s="17" t="str">
        <f t="shared" si="142"/>
        <v/>
      </c>
      <c r="BC232" s="17" t="str">
        <f t="shared" si="143"/>
        <v/>
      </c>
      <c r="BD232" s="17" t="str">
        <f>IF(OR(AE232="",B232=""),"",SUMIFS($AE$2:AE232,$B$2:B232,B232))</f>
        <v/>
      </c>
      <c r="BE232" s="17" t="str">
        <f>IF(OR(AF232="",B232=""),"",SUMIFS($AF$2:AF232,$B$2:B232,B232))</f>
        <v/>
      </c>
      <c r="BF232" s="17" t="str">
        <f>IF(OR(AG232="",B232=""),"",SUMIFS($AG$2:AG232,$B$2:B232,B232))</f>
        <v/>
      </c>
      <c r="BG232" s="17" t="str">
        <f>IF(OR(AH232="",B232=""),"",SUMIFS($AH$2:AH232,$B$2:B232,B232))</f>
        <v/>
      </c>
      <c r="BH232" s="17" t="str">
        <f>IF(OR(AI232="",B232=""),"",SUMIFS($AI$2:AI232,$B$2:B232,B232))</f>
        <v/>
      </c>
      <c r="BI232" s="17" t="str">
        <f t="shared" si="159"/>
        <v/>
      </c>
      <c r="BJ232" s="17" t="str">
        <f t="shared" si="160"/>
        <v/>
      </c>
      <c r="BK232" s="17" t="str">
        <f t="shared" si="161"/>
        <v/>
      </c>
      <c r="BL232" s="17" t="str">
        <f t="shared" si="162"/>
        <v/>
      </c>
      <c r="BM232" s="17" t="str">
        <f t="shared" si="163"/>
        <v/>
      </c>
      <c r="BN232" s="17" t="str">
        <f t="shared" si="144"/>
        <v/>
      </c>
      <c r="BO232" s="17" t="str">
        <f t="shared" si="145"/>
        <v/>
      </c>
      <c r="BP232" s="17" t="str">
        <f t="shared" si="146"/>
        <v/>
      </c>
      <c r="BQ232" s="17" t="str">
        <f t="shared" si="147"/>
        <v/>
      </c>
      <c r="BR232" s="17" t="str">
        <f t="shared" si="148"/>
        <v/>
      </c>
    </row>
    <row r="233" spans="1:70" x14ac:dyDescent="0.25">
      <c r="A233">
        <f t="shared" si="132"/>
        <v>232</v>
      </c>
      <c r="B233" s="9"/>
      <c r="C233" s="12"/>
      <c r="D233" s="11" t="str">
        <f t="shared" si="164"/>
        <v/>
      </c>
      <c r="E233" s="11" t="str">
        <f t="shared" si="133"/>
        <v/>
      </c>
      <c r="F233" s="12"/>
      <c r="G233" s="12"/>
      <c r="H233" s="12"/>
      <c r="I233" s="12"/>
      <c r="J233" s="13"/>
      <c r="K233" s="13"/>
      <c r="L233" s="13"/>
      <c r="M233" s="13"/>
      <c r="N233" s="12"/>
      <c r="O233" s="12"/>
      <c r="P233" s="14" t="str">
        <f t="shared" si="149"/>
        <v/>
      </c>
      <c r="Q233" s="14" t="str">
        <f t="shared" si="150"/>
        <v/>
      </c>
      <c r="R233" s="14" t="str">
        <f t="shared" si="151"/>
        <v/>
      </c>
      <c r="S233" s="14" t="str">
        <f t="shared" si="152"/>
        <v/>
      </c>
      <c r="T233" s="14" t="str">
        <f t="shared" si="153"/>
        <v/>
      </c>
      <c r="U233" s="15" t="str">
        <f>IF(P233="","",P233*Config!$B$6)</f>
        <v/>
      </c>
      <c r="V233" s="15" t="str">
        <f>IF(Q233="","",Q233*Config!$B$6)</f>
        <v/>
      </c>
      <c r="W233" s="15" t="str">
        <f>IF(R233="","",R233*Config!$B$6)</f>
        <v/>
      </c>
      <c r="X233" s="15" t="str">
        <f>IF(S233="","",S233*Config!$B$6)</f>
        <v/>
      </c>
      <c r="Y233" s="15" t="str">
        <f>IF(T233="","",T233*Config!$B$6)</f>
        <v/>
      </c>
      <c r="Z233" s="15" t="str">
        <f>IF(U233="","",Config!$B$4 + SUM($U$2:U233))</f>
        <v/>
      </c>
      <c r="AA233" s="15" t="str">
        <f>IF(V233="","",Config!$B$4 + SUM($V$2:V233))</f>
        <v/>
      </c>
      <c r="AB233" s="15" t="str">
        <f>IF(W233="","",Config!$B$4 + SUM($W$2:W233))</f>
        <v/>
      </c>
      <c r="AC233" s="15" t="str">
        <f>IF(X233="","",Config!$B$4 + SUM($X$2:X233))</f>
        <v/>
      </c>
      <c r="AD233" s="15" t="str">
        <f>IF(Y233="","",Config!$B$4 + SUM($Y$2:Y233))</f>
        <v/>
      </c>
      <c r="AE233" s="15" t="str">
        <f>IF(P233="","",P233*J233/100*Config!$B$11)</f>
        <v/>
      </c>
      <c r="AF233" s="15" t="str">
        <f>IF(Q233="","",Q233*J233/100*Config!$B$11)</f>
        <v/>
      </c>
      <c r="AG233" s="15" t="str">
        <f>IF(R233="","",R233*J233/100*Config!$B$11)</f>
        <v/>
      </c>
      <c r="AH233" s="15" t="str">
        <f>IF(S233="","",S233*J233/100*Config!$B$11)</f>
        <v/>
      </c>
      <c r="AI233" s="15" t="str">
        <f>IF(T233="","",T233*J233/100*Config!$B$11)</f>
        <v/>
      </c>
      <c r="AJ233" s="15" t="str">
        <f>IF(AE233="","",Config!$B$9 + SUM($AE$2:AE233))</f>
        <v/>
      </c>
      <c r="AK233" s="15" t="str">
        <f>IF(AF233="","",Config!$B$9 + SUM($AF$2:AF233))</f>
        <v/>
      </c>
      <c r="AL233" s="15" t="str">
        <f>IF(AG233="","",Config!$B$9 + SUM($AG$2:AG233))</f>
        <v/>
      </c>
      <c r="AM233" s="15" t="str">
        <f>IF(AH233="","",Config!$B$9 + SUM($AH$2:AH233))</f>
        <v/>
      </c>
      <c r="AN233" s="15" t="str">
        <f>IF(AI233="","",Config!$B$9 + SUM($AI$2:AI233))</f>
        <v/>
      </c>
      <c r="AO233" s="16" t="str">
        <f t="shared" si="134"/>
        <v/>
      </c>
      <c r="AP233" s="16" t="str">
        <f t="shared" si="135"/>
        <v/>
      </c>
      <c r="AQ233" s="16" t="str">
        <f t="shared" si="136"/>
        <v/>
      </c>
      <c r="AR233" s="16" t="str">
        <f t="shared" si="137"/>
        <v/>
      </c>
      <c r="AS233" s="16" t="str">
        <f t="shared" si="138"/>
        <v/>
      </c>
      <c r="AT233" s="17" t="str">
        <f t="shared" si="154"/>
        <v/>
      </c>
      <c r="AU233" s="17" t="str">
        <f t="shared" si="155"/>
        <v/>
      </c>
      <c r="AV233" s="17" t="str">
        <f t="shared" si="156"/>
        <v/>
      </c>
      <c r="AW233" s="17" t="str">
        <f t="shared" si="157"/>
        <v/>
      </c>
      <c r="AX233" s="17" t="str">
        <f t="shared" si="158"/>
        <v/>
      </c>
      <c r="AY233" s="17" t="str">
        <f t="shared" si="139"/>
        <v/>
      </c>
      <c r="AZ233" s="17" t="str">
        <f t="shared" si="140"/>
        <v/>
      </c>
      <c r="BA233" s="17" t="str">
        <f t="shared" si="141"/>
        <v/>
      </c>
      <c r="BB233" s="17" t="str">
        <f t="shared" si="142"/>
        <v/>
      </c>
      <c r="BC233" s="17" t="str">
        <f t="shared" si="143"/>
        <v/>
      </c>
      <c r="BD233" s="17" t="str">
        <f>IF(OR(AE233="",B233=""),"",SUMIFS($AE$2:AE233,$B$2:B233,B233))</f>
        <v/>
      </c>
      <c r="BE233" s="17" t="str">
        <f>IF(OR(AF233="",B233=""),"",SUMIFS($AF$2:AF233,$B$2:B233,B233))</f>
        <v/>
      </c>
      <c r="BF233" s="17" t="str">
        <f>IF(OR(AG233="",B233=""),"",SUMIFS($AG$2:AG233,$B$2:B233,B233))</f>
        <v/>
      </c>
      <c r="BG233" s="17" t="str">
        <f>IF(OR(AH233="",B233=""),"",SUMIFS($AH$2:AH233,$B$2:B233,B233))</f>
        <v/>
      </c>
      <c r="BH233" s="17" t="str">
        <f>IF(OR(AI233="",B233=""),"",SUMIFS($AI$2:AI233,$B$2:B233,B233))</f>
        <v/>
      </c>
      <c r="BI233" s="17" t="str">
        <f t="shared" si="159"/>
        <v/>
      </c>
      <c r="BJ233" s="17" t="str">
        <f t="shared" si="160"/>
        <v/>
      </c>
      <c r="BK233" s="17" t="str">
        <f t="shared" si="161"/>
        <v/>
      </c>
      <c r="BL233" s="17" t="str">
        <f t="shared" si="162"/>
        <v/>
      </c>
      <c r="BM233" s="17" t="str">
        <f t="shared" si="163"/>
        <v/>
      </c>
      <c r="BN233" s="17" t="str">
        <f t="shared" si="144"/>
        <v/>
      </c>
      <c r="BO233" s="17" t="str">
        <f t="shared" si="145"/>
        <v/>
      </c>
      <c r="BP233" s="17" t="str">
        <f t="shared" si="146"/>
        <v/>
      </c>
      <c r="BQ233" s="17" t="str">
        <f t="shared" si="147"/>
        <v/>
      </c>
      <c r="BR233" s="17" t="str">
        <f t="shared" si="148"/>
        <v/>
      </c>
    </row>
    <row r="234" spans="1:70" x14ac:dyDescent="0.25">
      <c r="A234">
        <f t="shared" si="132"/>
        <v>233</v>
      </c>
      <c r="B234" s="9"/>
      <c r="C234" s="12"/>
      <c r="D234" s="11" t="str">
        <f t="shared" si="164"/>
        <v/>
      </c>
      <c r="E234" s="11" t="str">
        <f t="shared" si="133"/>
        <v/>
      </c>
      <c r="F234" s="12"/>
      <c r="G234" s="12"/>
      <c r="H234" s="12"/>
      <c r="I234" s="12"/>
      <c r="J234" s="13"/>
      <c r="K234" s="13"/>
      <c r="L234" s="13"/>
      <c r="M234" s="13"/>
      <c r="N234" s="12"/>
      <c r="O234" s="12"/>
      <c r="P234" s="14" t="str">
        <f t="shared" si="149"/>
        <v/>
      </c>
      <c r="Q234" s="14" t="str">
        <f t="shared" si="150"/>
        <v/>
      </c>
      <c r="R234" s="14" t="str">
        <f t="shared" si="151"/>
        <v/>
      </c>
      <c r="S234" s="14" t="str">
        <f t="shared" si="152"/>
        <v/>
      </c>
      <c r="T234" s="14" t="str">
        <f t="shared" si="153"/>
        <v/>
      </c>
      <c r="U234" s="15" t="str">
        <f>IF(P234="","",P234*Config!$B$6)</f>
        <v/>
      </c>
      <c r="V234" s="15" t="str">
        <f>IF(Q234="","",Q234*Config!$B$6)</f>
        <v/>
      </c>
      <c r="W234" s="15" t="str">
        <f>IF(R234="","",R234*Config!$B$6)</f>
        <v/>
      </c>
      <c r="X234" s="15" t="str">
        <f>IF(S234="","",S234*Config!$B$6)</f>
        <v/>
      </c>
      <c r="Y234" s="15" t="str">
        <f>IF(T234="","",T234*Config!$B$6)</f>
        <v/>
      </c>
      <c r="Z234" s="15" t="str">
        <f>IF(U234="","",Config!$B$4 + SUM($U$2:U234))</f>
        <v/>
      </c>
      <c r="AA234" s="15" t="str">
        <f>IF(V234="","",Config!$B$4 + SUM($V$2:V234))</f>
        <v/>
      </c>
      <c r="AB234" s="15" t="str">
        <f>IF(W234="","",Config!$B$4 + SUM($W$2:W234))</f>
        <v/>
      </c>
      <c r="AC234" s="15" t="str">
        <f>IF(X234="","",Config!$B$4 + SUM($X$2:X234))</f>
        <v/>
      </c>
      <c r="AD234" s="15" t="str">
        <f>IF(Y234="","",Config!$B$4 + SUM($Y$2:Y234))</f>
        <v/>
      </c>
      <c r="AE234" s="15" t="str">
        <f>IF(P234="","",P234*J234/100*Config!$B$11)</f>
        <v/>
      </c>
      <c r="AF234" s="15" t="str">
        <f>IF(Q234="","",Q234*J234/100*Config!$B$11)</f>
        <v/>
      </c>
      <c r="AG234" s="15" t="str">
        <f>IF(R234="","",R234*J234/100*Config!$B$11)</f>
        <v/>
      </c>
      <c r="AH234" s="15" t="str">
        <f>IF(S234="","",S234*J234/100*Config!$B$11)</f>
        <v/>
      </c>
      <c r="AI234" s="15" t="str">
        <f>IF(T234="","",T234*J234/100*Config!$B$11)</f>
        <v/>
      </c>
      <c r="AJ234" s="15" t="str">
        <f>IF(AE234="","",Config!$B$9 + SUM($AE$2:AE234))</f>
        <v/>
      </c>
      <c r="AK234" s="15" t="str">
        <f>IF(AF234="","",Config!$B$9 + SUM($AF$2:AF234))</f>
        <v/>
      </c>
      <c r="AL234" s="15" t="str">
        <f>IF(AG234="","",Config!$B$9 + SUM($AG$2:AG234))</f>
        <v/>
      </c>
      <c r="AM234" s="15" t="str">
        <f>IF(AH234="","",Config!$B$9 + SUM($AH$2:AH234))</f>
        <v/>
      </c>
      <c r="AN234" s="15" t="str">
        <f>IF(AI234="","",Config!$B$9 + SUM($AI$2:AI234))</f>
        <v/>
      </c>
      <c r="AO234" s="16" t="str">
        <f t="shared" si="134"/>
        <v/>
      </c>
      <c r="AP234" s="16" t="str">
        <f t="shared" si="135"/>
        <v/>
      </c>
      <c r="AQ234" s="16" t="str">
        <f t="shared" si="136"/>
        <v/>
      </c>
      <c r="AR234" s="16" t="str">
        <f t="shared" si="137"/>
        <v/>
      </c>
      <c r="AS234" s="16" t="str">
        <f t="shared" si="138"/>
        <v/>
      </c>
      <c r="AT234" s="17" t="str">
        <f t="shared" si="154"/>
        <v/>
      </c>
      <c r="AU234" s="17" t="str">
        <f t="shared" si="155"/>
        <v/>
      </c>
      <c r="AV234" s="17" t="str">
        <f t="shared" si="156"/>
        <v/>
      </c>
      <c r="AW234" s="17" t="str">
        <f t="shared" si="157"/>
        <v/>
      </c>
      <c r="AX234" s="17" t="str">
        <f t="shared" si="158"/>
        <v/>
      </c>
      <c r="AY234" s="17" t="str">
        <f t="shared" si="139"/>
        <v/>
      </c>
      <c r="AZ234" s="17" t="str">
        <f t="shared" si="140"/>
        <v/>
      </c>
      <c r="BA234" s="17" t="str">
        <f t="shared" si="141"/>
        <v/>
      </c>
      <c r="BB234" s="17" t="str">
        <f t="shared" si="142"/>
        <v/>
      </c>
      <c r="BC234" s="17" t="str">
        <f t="shared" si="143"/>
        <v/>
      </c>
      <c r="BD234" s="17" t="str">
        <f>IF(OR(AE234="",B234=""),"",SUMIFS($AE$2:AE234,$B$2:B234,B234))</f>
        <v/>
      </c>
      <c r="BE234" s="17" t="str">
        <f>IF(OR(AF234="",B234=""),"",SUMIFS($AF$2:AF234,$B$2:B234,B234))</f>
        <v/>
      </c>
      <c r="BF234" s="17" t="str">
        <f>IF(OR(AG234="",B234=""),"",SUMIFS($AG$2:AG234,$B$2:B234,B234))</f>
        <v/>
      </c>
      <c r="BG234" s="17" t="str">
        <f>IF(OR(AH234="",B234=""),"",SUMIFS($AH$2:AH234,$B$2:B234,B234))</f>
        <v/>
      </c>
      <c r="BH234" s="17" t="str">
        <f>IF(OR(AI234="",B234=""),"",SUMIFS($AI$2:AI234,$B$2:B234,B234))</f>
        <v/>
      </c>
      <c r="BI234" s="17" t="str">
        <f t="shared" si="159"/>
        <v/>
      </c>
      <c r="BJ234" s="17" t="str">
        <f t="shared" si="160"/>
        <v/>
      </c>
      <c r="BK234" s="17" t="str">
        <f t="shared" si="161"/>
        <v/>
      </c>
      <c r="BL234" s="17" t="str">
        <f t="shared" si="162"/>
        <v/>
      </c>
      <c r="BM234" s="17" t="str">
        <f t="shared" si="163"/>
        <v/>
      </c>
      <c r="BN234" s="17" t="str">
        <f t="shared" si="144"/>
        <v/>
      </c>
      <c r="BO234" s="17" t="str">
        <f t="shared" si="145"/>
        <v/>
      </c>
      <c r="BP234" s="17" t="str">
        <f t="shared" si="146"/>
        <v/>
      </c>
      <c r="BQ234" s="17" t="str">
        <f t="shared" si="147"/>
        <v/>
      </c>
      <c r="BR234" s="17" t="str">
        <f t="shared" si="148"/>
        <v/>
      </c>
    </row>
    <row r="235" spans="1:70" x14ac:dyDescent="0.25">
      <c r="A235">
        <f t="shared" si="132"/>
        <v>234</v>
      </c>
      <c r="B235" s="9"/>
      <c r="C235" s="12"/>
      <c r="D235" s="11" t="str">
        <f t="shared" si="164"/>
        <v/>
      </c>
      <c r="E235" s="11" t="str">
        <f t="shared" si="133"/>
        <v/>
      </c>
      <c r="F235" s="12"/>
      <c r="G235" s="12"/>
      <c r="H235" s="12"/>
      <c r="I235" s="12"/>
      <c r="J235" s="13"/>
      <c r="K235" s="13"/>
      <c r="L235" s="13"/>
      <c r="M235" s="13"/>
      <c r="N235" s="12"/>
      <c r="O235" s="12"/>
      <c r="P235" s="14" t="str">
        <f t="shared" si="149"/>
        <v/>
      </c>
      <c r="Q235" s="14" t="str">
        <f t="shared" si="150"/>
        <v/>
      </c>
      <c r="R235" s="14" t="str">
        <f t="shared" si="151"/>
        <v/>
      </c>
      <c r="S235" s="14" t="str">
        <f t="shared" si="152"/>
        <v/>
      </c>
      <c r="T235" s="14" t="str">
        <f t="shared" si="153"/>
        <v/>
      </c>
      <c r="U235" s="15" t="str">
        <f>IF(P235="","",P235*Config!$B$6)</f>
        <v/>
      </c>
      <c r="V235" s="15" t="str">
        <f>IF(Q235="","",Q235*Config!$B$6)</f>
        <v/>
      </c>
      <c r="W235" s="15" t="str">
        <f>IF(R235="","",R235*Config!$B$6)</f>
        <v/>
      </c>
      <c r="X235" s="15" t="str">
        <f>IF(S235="","",S235*Config!$B$6)</f>
        <v/>
      </c>
      <c r="Y235" s="15" t="str">
        <f>IF(T235="","",T235*Config!$B$6)</f>
        <v/>
      </c>
      <c r="Z235" s="15" t="str">
        <f>IF(U235="","",Config!$B$4 + SUM($U$2:U235))</f>
        <v/>
      </c>
      <c r="AA235" s="15" t="str">
        <f>IF(V235="","",Config!$B$4 + SUM($V$2:V235))</f>
        <v/>
      </c>
      <c r="AB235" s="15" t="str">
        <f>IF(W235="","",Config!$B$4 + SUM($W$2:W235))</f>
        <v/>
      </c>
      <c r="AC235" s="15" t="str">
        <f>IF(X235="","",Config!$B$4 + SUM($X$2:X235))</f>
        <v/>
      </c>
      <c r="AD235" s="15" t="str">
        <f>IF(Y235="","",Config!$B$4 + SUM($Y$2:Y235))</f>
        <v/>
      </c>
      <c r="AE235" s="15" t="str">
        <f>IF(P235="","",P235*J235/100*Config!$B$11)</f>
        <v/>
      </c>
      <c r="AF235" s="15" t="str">
        <f>IF(Q235="","",Q235*J235/100*Config!$B$11)</f>
        <v/>
      </c>
      <c r="AG235" s="15" t="str">
        <f>IF(R235="","",R235*J235/100*Config!$B$11)</f>
        <v/>
      </c>
      <c r="AH235" s="15" t="str">
        <f>IF(S235="","",S235*J235/100*Config!$B$11)</f>
        <v/>
      </c>
      <c r="AI235" s="15" t="str">
        <f>IF(T235="","",T235*J235/100*Config!$B$11)</f>
        <v/>
      </c>
      <c r="AJ235" s="15" t="str">
        <f>IF(AE235="","",Config!$B$9 + SUM($AE$2:AE235))</f>
        <v/>
      </c>
      <c r="AK235" s="15" t="str">
        <f>IF(AF235="","",Config!$B$9 + SUM($AF$2:AF235))</f>
        <v/>
      </c>
      <c r="AL235" s="15" t="str">
        <f>IF(AG235="","",Config!$B$9 + SUM($AG$2:AG235))</f>
        <v/>
      </c>
      <c r="AM235" s="15" t="str">
        <f>IF(AH235="","",Config!$B$9 + SUM($AH$2:AH235))</f>
        <v/>
      </c>
      <c r="AN235" s="15" t="str">
        <f>IF(AI235="","",Config!$B$9 + SUM($AI$2:AI235))</f>
        <v/>
      </c>
      <c r="AO235" s="16" t="str">
        <f t="shared" si="134"/>
        <v/>
      </c>
      <c r="AP235" s="16" t="str">
        <f t="shared" si="135"/>
        <v/>
      </c>
      <c r="AQ235" s="16" t="str">
        <f t="shared" si="136"/>
        <v/>
      </c>
      <c r="AR235" s="16" t="str">
        <f t="shared" si="137"/>
        <v/>
      </c>
      <c r="AS235" s="16" t="str">
        <f t="shared" si="138"/>
        <v/>
      </c>
      <c r="AT235" s="17" t="str">
        <f t="shared" si="154"/>
        <v/>
      </c>
      <c r="AU235" s="17" t="str">
        <f t="shared" si="155"/>
        <v/>
      </c>
      <c r="AV235" s="17" t="str">
        <f t="shared" si="156"/>
        <v/>
      </c>
      <c r="AW235" s="17" t="str">
        <f t="shared" si="157"/>
        <v/>
      </c>
      <c r="AX235" s="17" t="str">
        <f t="shared" si="158"/>
        <v/>
      </c>
      <c r="AY235" s="17" t="str">
        <f t="shared" si="139"/>
        <v/>
      </c>
      <c r="AZ235" s="17" t="str">
        <f t="shared" si="140"/>
        <v/>
      </c>
      <c r="BA235" s="17" t="str">
        <f t="shared" si="141"/>
        <v/>
      </c>
      <c r="BB235" s="17" t="str">
        <f t="shared" si="142"/>
        <v/>
      </c>
      <c r="BC235" s="17" t="str">
        <f t="shared" si="143"/>
        <v/>
      </c>
      <c r="BD235" s="17" t="str">
        <f>IF(OR(AE235="",B235=""),"",SUMIFS($AE$2:AE235,$B$2:B235,B235))</f>
        <v/>
      </c>
      <c r="BE235" s="17" t="str">
        <f>IF(OR(AF235="",B235=""),"",SUMIFS($AF$2:AF235,$B$2:B235,B235))</f>
        <v/>
      </c>
      <c r="BF235" s="17" t="str">
        <f>IF(OR(AG235="",B235=""),"",SUMIFS($AG$2:AG235,$B$2:B235,B235))</f>
        <v/>
      </c>
      <c r="BG235" s="17" t="str">
        <f>IF(OR(AH235="",B235=""),"",SUMIFS($AH$2:AH235,$B$2:B235,B235))</f>
        <v/>
      </c>
      <c r="BH235" s="17" t="str">
        <f>IF(OR(AI235="",B235=""),"",SUMIFS($AI$2:AI235,$B$2:B235,B235))</f>
        <v/>
      </c>
      <c r="BI235" s="17" t="str">
        <f t="shared" si="159"/>
        <v/>
      </c>
      <c r="BJ235" s="17" t="str">
        <f t="shared" si="160"/>
        <v/>
      </c>
      <c r="BK235" s="17" t="str">
        <f t="shared" si="161"/>
        <v/>
      </c>
      <c r="BL235" s="17" t="str">
        <f t="shared" si="162"/>
        <v/>
      </c>
      <c r="BM235" s="17" t="str">
        <f t="shared" si="163"/>
        <v/>
      </c>
      <c r="BN235" s="17" t="str">
        <f t="shared" si="144"/>
        <v/>
      </c>
      <c r="BO235" s="17" t="str">
        <f t="shared" si="145"/>
        <v/>
      </c>
      <c r="BP235" s="17" t="str">
        <f t="shared" si="146"/>
        <v/>
      </c>
      <c r="BQ235" s="17" t="str">
        <f t="shared" si="147"/>
        <v/>
      </c>
      <c r="BR235" s="17" t="str">
        <f t="shared" si="148"/>
        <v/>
      </c>
    </row>
    <row r="236" spans="1:70" x14ac:dyDescent="0.25">
      <c r="A236">
        <f t="shared" si="132"/>
        <v>235</v>
      </c>
      <c r="B236" s="9"/>
      <c r="C236" s="12"/>
      <c r="D236" s="11" t="str">
        <f t="shared" si="164"/>
        <v/>
      </c>
      <c r="E236" s="11" t="str">
        <f t="shared" si="133"/>
        <v/>
      </c>
      <c r="F236" s="12"/>
      <c r="G236" s="12"/>
      <c r="H236" s="12"/>
      <c r="I236" s="12"/>
      <c r="J236" s="13"/>
      <c r="K236" s="13"/>
      <c r="L236" s="13"/>
      <c r="M236" s="13"/>
      <c r="N236" s="12"/>
      <c r="O236" s="12"/>
      <c r="P236" s="14" t="str">
        <f t="shared" si="149"/>
        <v/>
      </c>
      <c r="Q236" s="14" t="str">
        <f t="shared" si="150"/>
        <v/>
      </c>
      <c r="R236" s="14" t="str">
        <f t="shared" si="151"/>
        <v/>
      </c>
      <c r="S236" s="14" t="str">
        <f t="shared" si="152"/>
        <v/>
      </c>
      <c r="T236" s="14" t="str">
        <f t="shared" si="153"/>
        <v/>
      </c>
      <c r="U236" s="15" t="str">
        <f>IF(P236="","",P236*Config!$B$6)</f>
        <v/>
      </c>
      <c r="V236" s="15" t="str">
        <f>IF(Q236="","",Q236*Config!$B$6)</f>
        <v/>
      </c>
      <c r="W236" s="15" t="str">
        <f>IF(R236="","",R236*Config!$B$6)</f>
        <v/>
      </c>
      <c r="X236" s="15" t="str">
        <f>IF(S236="","",S236*Config!$B$6)</f>
        <v/>
      </c>
      <c r="Y236" s="15" t="str">
        <f>IF(T236="","",T236*Config!$B$6)</f>
        <v/>
      </c>
      <c r="Z236" s="15" t="str">
        <f>IF(U236="","",Config!$B$4 + SUM($U$2:U236))</f>
        <v/>
      </c>
      <c r="AA236" s="15" t="str">
        <f>IF(V236="","",Config!$B$4 + SUM($V$2:V236))</f>
        <v/>
      </c>
      <c r="AB236" s="15" t="str">
        <f>IF(W236="","",Config!$B$4 + SUM($W$2:W236))</f>
        <v/>
      </c>
      <c r="AC236" s="15" t="str">
        <f>IF(X236="","",Config!$B$4 + SUM($X$2:X236))</f>
        <v/>
      </c>
      <c r="AD236" s="15" t="str">
        <f>IF(Y236="","",Config!$B$4 + SUM($Y$2:Y236))</f>
        <v/>
      </c>
      <c r="AE236" s="15" t="str">
        <f>IF(P236="","",P236*J236/100*Config!$B$11)</f>
        <v/>
      </c>
      <c r="AF236" s="15" t="str">
        <f>IF(Q236="","",Q236*J236/100*Config!$B$11)</f>
        <v/>
      </c>
      <c r="AG236" s="15" t="str">
        <f>IF(R236="","",R236*J236/100*Config!$B$11)</f>
        <v/>
      </c>
      <c r="AH236" s="15" t="str">
        <f>IF(S236="","",S236*J236/100*Config!$B$11)</f>
        <v/>
      </c>
      <c r="AI236" s="15" t="str">
        <f>IF(T236="","",T236*J236/100*Config!$B$11)</f>
        <v/>
      </c>
      <c r="AJ236" s="15" t="str">
        <f>IF(AE236="","",Config!$B$9 + SUM($AE$2:AE236))</f>
        <v/>
      </c>
      <c r="AK236" s="15" t="str">
        <f>IF(AF236="","",Config!$B$9 + SUM($AF$2:AF236))</f>
        <v/>
      </c>
      <c r="AL236" s="15" t="str">
        <f>IF(AG236="","",Config!$B$9 + SUM($AG$2:AG236))</f>
        <v/>
      </c>
      <c r="AM236" s="15" t="str">
        <f>IF(AH236="","",Config!$B$9 + SUM($AH$2:AH236))</f>
        <v/>
      </c>
      <c r="AN236" s="15" t="str">
        <f>IF(AI236="","",Config!$B$9 + SUM($AI$2:AI236))</f>
        <v/>
      </c>
      <c r="AO236" s="16" t="str">
        <f t="shared" si="134"/>
        <v/>
      </c>
      <c r="AP236" s="16" t="str">
        <f t="shared" si="135"/>
        <v/>
      </c>
      <c r="AQ236" s="16" t="str">
        <f t="shared" si="136"/>
        <v/>
      </c>
      <c r="AR236" s="16" t="str">
        <f t="shared" si="137"/>
        <v/>
      </c>
      <c r="AS236" s="16" t="str">
        <f t="shared" si="138"/>
        <v/>
      </c>
      <c r="AT236" s="17" t="str">
        <f t="shared" si="154"/>
        <v/>
      </c>
      <c r="AU236" s="17" t="str">
        <f t="shared" si="155"/>
        <v/>
      </c>
      <c r="AV236" s="17" t="str">
        <f t="shared" si="156"/>
        <v/>
      </c>
      <c r="AW236" s="17" t="str">
        <f t="shared" si="157"/>
        <v/>
      </c>
      <c r="AX236" s="17" t="str">
        <f t="shared" si="158"/>
        <v/>
      </c>
      <c r="AY236" s="17" t="str">
        <f t="shared" si="139"/>
        <v/>
      </c>
      <c r="AZ236" s="17" t="str">
        <f t="shared" si="140"/>
        <v/>
      </c>
      <c r="BA236" s="17" t="str">
        <f t="shared" si="141"/>
        <v/>
      </c>
      <c r="BB236" s="17" t="str">
        <f t="shared" si="142"/>
        <v/>
      </c>
      <c r="BC236" s="17" t="str">
        <f t="shared" si="143"/>
        <v/>
      </c>
      <c r="BD236" s="17" t="str">
        <f>IF(OR(AE236="",B236=""),"",SUMIFS($AE$2:AE236,$B$2:B236,B236))</f>
        <v/>
      </c>
      <c r="BE236" s="17" t="str">
        <f>IF(OR(AF236="",B236=""),"",SUMIFS($AF$2:AF236,$B$2:B236,B236))</f>
        <v/>
      </c>
      <c r="BF236" s="17" t="str">
        <f>IF(OR(AG236="",B236=""),"",SUMIFS($AG$2:AG236,$B$2:B236,B236))</f>
        <v/>
      </c>
      <c r="BG236" s="17" t="str">
        <f>IF(OR(AH236="",B236=""),"",SUMIFS($AH$2:AH236,$B$2:B236,B236))</f>
        <v/>
      </c>
      <c r="BH236" s="17" t="str">
        <f>IF(OR(AI236="",B236=""),"",SUMIFS($AI$2:AI236,$B$2:B236,B236))</f>
        <v/>
      </c>
      <c r="BI236" s="17" t="str">
        <f t="shared" si="159"/>
        <v/>
      </c>
      <c r="BJ236" s="17" t="str">
        <f t="shared" si="160"/>
        <v/>
      </c>
      <c r="BK236" s="17" t="str">
        <f t="shared" si="161"/>
        <v/>
      </c>
      <c r="BL236" s="17" t="str">
        <f t="shared" si="162"/>
        <v/>
      </c>
      <c r="BM236" s="17" t="str">
        <f t="shared" si="163"/>
        <v/>
      </c>
      <c r="BN236" s="17" t="str">
        <f t="shared" si="144"/>
        <v/>
      </c>
      <c r="BO236" s="17" t="str">
        <f t="shared" si="145"/>
        <v/>
      </c>
      <c r="BP236" s="17" t="str">
        <f t="shared" si="146"/>
        <v/>
      </c>
      <c r="BQ236" s="17" t="str">
        <f t="shared" si="147"/>
        <v/>
      </c>
      <c r="BR236" s="17" t="str">
        <f t="shared" si="148"/>
        <v/>
      </c>
    </row>
    <row r="237" spans="1:70" x14ac:dyDescent="0.25">
      <c r="A237">
        <f t="shared" si="132"/>
        <v>236</v>
      </c>
      <c r="B237" s="9"/>
      <c r="C237" s="12"/>
      <c r="D237" s="11" t="str">
        <f t="shared" si="164"/>
        <v/>
      </c>
      <c r="E237" s="11" t="str">
        <f t="shared" si="133"/>
        <v/>
      </c>
      <c r="F237" s="12"/>
      <c r="G237" s="12"/>
      <c r="H237" s="12"/>
      <c r="I237" s="12"/>
      <c r="J237" s="13"/>
      <c r="K237" s="13"/>
      <c r="L237" s="13"/>
      <c r="M237" s="13"/>
      <c r="N237" s="12"/>
      <c r="O237" s="12"/>
      <c r="P237" s="14" t="str">
        <f t="shared" si="149"/>
        <v/>
      </c>
      <c r="Q237" s="14" t="str">
        <f t="shared" si="150"/>
        <v/>
      </c>
      <c r="R237" s="14" t="str">
        <f t="shared" si="151"/>
        <v/>
      </c>
      <c r="S237" s="14" t="str">
        <f t="shared" si="152"/>
        <v/>
      </c>
      <c r="T237" s="14" t="str">
        <f t="shared" si="153"/>
        <v/>
      </c>
      <c r="U237" s="15" t="str">
        <f>IF(P237="","",P237*Config!$B$6)</f>
        <v/>
      </c>
      <c r="V237" s="15" t="str">
        <f>IF(Q237="","",Q237*Config!$B$6)</f>
        <v/>
      </c>
      <c r="W237" s="15" t="str">
        <f>IF(R237="","",R237*Config!$B$6)</f>
        <v/>
      </c>
      <c r="X237" s="15" t="str">
        <f>IF(S237="","",S237*Config!$B$6)</f>
        <v/>
      </c>
      <c r="Y237" s="15" t="str">
        <f>IF(T237="","",T237*Config!$B$6)</f>
        <v/>
      </c>
      <c r="Z237" s="15" t="str">
        <f>IF(U237="","",Config!$B$4 + SUM($U$2:U237))</f>
        <v/>
      </c>
      <c r="AA237" s="15" t="str">
        <f>IF(V237="","",Config!$B$4 + SUM($V$2:V237))</f>
        <v/>
      </c>
      <c r="AB237" s="15" t="str">
        <f>IF(W237="","",Config!$B$4 + SUM($W$2:W237))</f>
        <v/>
      </c>
      <c r="AC237" s="15" t="str">
        <f>IF(X237="","",Config!$B$4 + SUM($X$2:X237))</f>
        <v/>
      </c>
      <c r="AD237" s="15" t="str">
        <f>IF(Y237="","",Config!$B$4 + SUM($Y$2:Y237))</f>
        <v/>
      </c>
      <c r="AE237" s="15" t="str">
        <f>IF(P237="","",P237*J237/100*Config!$B$11)</f>
        <v/>
      </c>
      <c r="AF237" s="15" t="str">
        <f>IF(Q237="","",Q237*J237/100*Config!$B$11)</f>
        <v/>
      </c>
      <c r="AG237" s="15" t="str">
        <f>IF(R237="","",R237*J237/100*Config!$B$11)</f>
        <v/>
      </c>
      <c r="AH237" s="15" t="str">
        <f>IF(S237="","",S237*J237/100*Config!$B$11)</f>
        <v/>
      </c>
      <c r="AI237" s="15" t="str">
        <f>IF(T237="","",T237*J237/100*Config!$B$11)</f>
        <v/>
      </c>
      <c r="AJ237" s="15" t="str">
        <f>IF(AE237="","",Config!$B$9 + SUM($AE$2:AE237))</f>
        <v/>
      </c>
      <c r="AK237" s="15" t="str">
        <f>IF(AF237="","",Config!$B$9 + SUM($AF$2:AF237))</f>
        <v/>
      </c>
      <c r="AL237" s="15" t="str">
        <f>IF(AG237="","",Config!$B$9 + SUM($AG$2:AG237))</f>
        <v/>
      </c>
      <c r="AM237" s="15" t="str">
        <f>IF(AH237="","",Config!$B$9 + SUM($AH$2:AH237))</f>
        <v/>
      </c>
      <c r="AN237" s="15" t="str">
        <f>IF(AI237="","",Config!$B$9 + SUM($AI$2:AI237))</f>
        <v/>
      </c>
      <c r="AO237" s="16" t="str">
        <f t="shared" si="134"/>
        <v/>
      </c>
      <c r="AP237" s="16" t="str">
        <f t="shared" si="135"/>
        <v/>
      </c>
      <c r="AQ237" s="16" t="str">
        <f t="shared" si="136"/>
        <v/>
      </c>
      <c r="AR237" s="16" t="str">
        <f t="shared" si="137"/>
        <v/>
      </c>
      <c r="AS237" s="16" t="str">
        <f t="shared" si="138"/>
        <v/>
      </c>
      <c r="AT237" s="17" t="str">
        <f t="shared" si="154"/>
        <v/>
      </c>
      <c r="AU237" s="17" t="str">
        <f t="shared" si="155"/>
        <v/>
      </c>
      <c r="AV237" s="17" t="str">
        <f t="shared" si="156"/>
        <v/>
      </c>
      <c r="AW237" s="17" t="str">
        <f t="shared" si="157"/>
        <v/>
      </c>
      <c r="AX237" s="17" t="str">
        <f t="shared" si="158"/>
        <v/>
      </c>
      <c r="AY237" s="17" t="str">
        <f t="shared" si="139"/>
        <v/>
      </c>
      <c r="AZ237" s="17" t="str">
        <f t="shared" si="140"/>
        <v/>
      </c>
      <c r="BA237" s="17" t="str">
        <f t="shared" si="141"/>
        <v/>
      </c>
      <c r="BB237" s="17" t="str">
        <f t="shared" si="142"/>
        <v/>
      </c>
      <c r="BC237" s="17" t="str">
        <f t="shared" si="143"/>
        <v/>
      </c>
      <c r="BD237" s="17" t="str">
        <f>IF(OR(AE237="",B237=""),"",SUMIFS($AE$2:AE237,$B$2:B237,B237))</f>
        <v/>
      </c>
      <c r="BE237" s="17" t="str">
        <f>IF(OR(AF237="",B237=""),"",SUMIFS($AF$2:AF237,$B$2:B237,B237))</f>
        <v/>
      </c>
      <c r="BF237" s="17" t="str">
        <f>IF(OR(AG237="",B237=""),"",SUMIFS($AG$2:AG237,$B$2:B237,B237))</f>
        <v/>
      </c>
      <c r="BG237" s="17" t="str">
        <f>IF(OR(AH237="",B237=""),"",SUMIFS($AH$2:AH237,$B$2:B237,B237))</f>
        <v/>
      </c>
      <c r="BH237" s="17" t="str">
        <f>IF(OR(AI237="",B237=""),"",SUMIFS($AI$2:AI237,$B$2:B237,B237))</f>
        <v/>
      </c>
      <c r="BI237" s="17" t="str">
        <f t="shared" si="159"/>
        <v/>
      </c>
      <c r="BJ237" s="17" t="str">
        <f t="shared" si="160"/>
        <v/>
      </c>
      <c r="BK237" s="17" t="str">
        <f t="shared" si="161"/>
        <v/>
      </c>
      <c r="BL237" s="17" t="str">
        <f t="shared" si="162"/>
        <v/>
      </c>
      <c r="BM237" s="17" t="str">
        <f t="shared" si="163"/>
        <v/>
      </c>
      <c r="BN237" s="17" t="str">
        <f t="shared" si="144"/>
        <v/>
      </c>
      <c r="BO237" s="17" t="str">
        <f t="shared" si="145"/>
        <v/>
      </c>
      <c r="BP237" s="17" t="str">
        <f t="shared" si="146"/>
        <v/>
      </c>
      <c r="BQ237" s="17" t="str">
        <f t="shared" si="147"/>
        <v/>
      </c>
      <c r="BR237" s="17" t="str">
        <f t="shared" si="148"/>
        <v/>
      </c>
    </row>
    <row r="238" spans="1:70" x14ac:dyDescent="0.25">
      <c r="A238">
        <f t="shared" si="132"/>
        <v>237</v>
      </c>
      <c r="B238" s="9"/>
      <c r="C238" s="12"/>
      <c r="D238" s="11" t="str">
        <f t="shared" si="164"/>
        <v/>
      </c>
      <c r="E238" s="11" t="str">
        <f t="shared" si="133"/>
        <v/>
      </c>
      <c r="F238" s="12"/>
      <c r="G238" s="12"/>
      <c r="H238" s="12"/>
      <c r="I238" s="12"/>
      <c r="J238" s="13"/>
      <c r="K238" s="13"/>
      <c r="L238" s="13"/>
      <c r="M238" s="13"/>
      <c r="N238" s="12"/>
      <c r="O238" s="12"/>
      <c r="P238" s="14" t="str">
        <f t="shared" si="149"/>
        <v/>
      </c>
      <c r="Q238" s="14" t="str">
        <f t="shared" si="150"/>
        <v/>
      </c>
      <c r="R238" s="14" t="str">
        <f t="shared" si="151"/>
        <v/>
      </c>
      <c r="S238" s="14" t="str">
        <f t="shared" si="152"/>
        <v/>
      </c>
      <c r="T238" s="14" t="str">
        <f t="shared" si="153"/>
        <v/>
      </c>
      <c r="U238" s="15" t="str">
        <f>IF(P238="","",P238*Config!$B$6)</f>
        <v/>
      </c>
      <c r="V238" s="15" t="str">
        <f>IF(Q238="","",Q238*Config!$B$6)</f>
        <v/>
      </c>
      <c r="W238" s="15" t="str">
        <f>IF(R238="","",R238*Config!$B$6)</f>
        <v/>
      </c>
      <c r="X238" s="15" t="str">
        <f>IF(S238="","",S238*Config!$B$6)</f>
        <v/>
      </c>
      <c r="Y238" s="15" t="str">
        <f>IF(T238="","",T238*Config!$B$6)</f>
        <v/>
      </c>
      <c r="Z238" s="15" t="str">
        <f>IF(U238="","",Config!$B$4 + SUM($U$2:U238))</f>
        <v/>
      </c>
      <c r="AA238" s="15" t="str">
        <f>IF(V238="","",Config!$B$4 + SUM($V$2:V238))</f>
        <v/>
      </c>
      <c r="AB238" s="15" t="str">
        <f>IF(W238="","",Config!$B$4 + SUM($W$2:W238))</f>
        <v/>
      </c>
      <c r="AC238" s="15" t="str">
        <f>IF(X238="","",Config!$B$4 + SUM($X$2:X238))</f>
        <v/>
      </c>
      <c r="AD238" s="15" t="str">
        <f>IF(Y238="","",Config!$B$4 + SUM($Y$2:Y238))</f>
        <v/>
      </c>
      <c r="AE238" s="15" t="str">
        <f>IF(P238="","",P238*J238/100*Config!$B$11)</f>
        <v/>
      </c>
      <c r="AF238" s="15" t="str">
        <f>IF(Q238="","",Q238*J238/100*Config!$B$11)</f>
        <v/>
      </c>
      <c r="AG238" s="15" t="str">
        <f>IF(R238="","",R238*J238/100*Config!$B$11)</f>
        <v/>
      </c>
      <c r="AH238" s="15" t="str">
        <f>IF(S238="","",S238*J238/100*Config!$B$11)</f>
        <v/>
      </c>
      <c r="AI238" s="15" t="str">
        <f>IF(T238="","",T238*J238/100*Config!$B$11)</f>
        <v/>
      </c>
      <c r="AJ238" s="15" t="str">
        <f>IF(AE238="","",Config!$B$9 + SUM($AE$2:AE238))</f>
        <v/>
      </c>
      <c r="AK238" s="15" t="str">
        <f>IF(AF238="","",Config!$B$9 + SUM($AF$2:AF238))</f>
        <v/>
      </c>
      <c r="AL238" s="15" t="str">
        <f>IF(AG238="","",Config!$B$9 + SUM($AG$2:AG238))</f>
        <v/>
      </c>
      <c r="AM238" s="15" t="str">
        <f>IF(AH238="","",Config!$B$9 + SUM($AH$2:AH238))</f>
        <v/>
      </c>
      <c r="AN238" s="15" t="str">
        <f>IF(AI238="","",Config!$B$9 + SUM($AI$2:AI238))</f>
        <v/>
      </c>
      <c r="AO238" s="16" t="str">
        <f t="shared" si="134"/>
        <v/>
      </c>
      <c r="AP238" s="16" t="str">
        <f t="shared" si="135"/>
        <v/>
      </c>
      <c r="AQ238" s="16" t="str">
        <f t="shared" si="136"/>
        <v/>
      </c>
      <c r="AR238" s="16" t="str">
        <f t="shared" si="137"/>
        <v/>
      </c>
      <c r="AS238" s="16" t="str">
        <f t="shared" si="138"/>
        <v/>
      </c>
      <c r="AT238" s="17" t="str">
        <f t="shared" si="154"/>
        <v/>
      </c>
      <c r="AU238" s="17" t="str">
        <f t="shared" si="155"/>
        <v/>
      </c>
      <c r="AV238" s="17" t="str">
        <f t="shared" si="156"/>
        <v/>
      </c>
      <c r="AW238" s="17" t="str">
        <f t="shared" si="157"/>
        <v/>
      </c>
      <c r="AX238" s="17" t="str">
        <f t="shared" si="158"/>
        <v/>
      </c>
      <c r="AY238" s="17" t="str">
        <f t="shared" si="139"/>
        <v/>
      </c>
      <c r="AZ238" s="17" t="str">
        <f t="shared" si="140"/>
        <v/>
      </c>
      <c r="BA238" s="17" t="str">
        <f t="shared" si="141"/>
        <v/>
      </c>
      <c r="BB238" s="17" t="str">
        <f t="shared" si="142"/>
        <v/>
      </c>
      <c r="BC238" s="17" t="str">
        <f t="shared" si="143"/>
        <v/>
      </c>
      <c r="BD238" s="17" t="str">
        <f>IF(OR(AE238="",B238=""),"",SUMIFS($AE$2:AE238,$B$2:B238,B238))</f>
        <v/>
      </c>
      <c r="BE238" s="17" t="str">
        <f>IF(OR(AF238="",B238=""),"",SUMIFS($AF$2:AF238,$B$2:B238,B238))</f>
        <v/>
      </c>
      <c r="BF238" s="17" t="str">
        <f>IF(OR(AG238="",B238=""),"",SUMIFS($AG$2:AG238,$B$2:B238,B238))</f>
        <v/>
      </c>
      <c r="BG238" s="17" t="str">
        <f>IF(OR(AH238="",B238=""),"",SUMIFS($AH$2:AH238,$B$2:B238,B238))</f>
        <v/>
      </c>
      <c r="BH238" s="17" t="str">
        <f>IF(OR(AI238="",B238=""),"",SUMIFS($AI$2:AI238,$B$2:B238,B238))</f>
        <v/>
      </c>
      <c r="BI238" s="17" t="str">
        <f t="shared" si="159"/>
        <v/>
      </c>
      <c r="BJ238" s="17" t="str">
        <f t="shared" si="160"/>
        <v/>
      </c>
      <c r="BK238" s="17" t="str">
        <f t="shared" si="161"/>
        <v/>
      </c>
      <c r="BL238" s="17" t="str">
        <f t="shared" si="162"/>
        <v/>
      </c>
      <c r="BM238" s="17" t="str">
        <f t="shared" si="163"/>
        <v/>
      </c>
      <c r="BN238" s="17" t="str">
        <f t="shared" si="144"/>
        <v/>
      </c>
      <c r="BO238" s="17" t="str">
        <f t="shared" si="145"/>
        <v/>
      </c>
      <c r="BP238" s="17" t="str">
        <f t="shared" si="146"/>
        <v/>
      </c>
      <c r="BQ238" s="17" t="str">
        <f t="shared" si="147"/>
        <v/>
      </c>
      <c r="BR238" s="17" t="str">
        <f t="shared" si="148"/>
        <v/>
      </c>
    </row>
    <row r="239" spans="1:70" x14ac:dyDescent="0.25">
      <c r="A239">
        <f t="shared" si="132"/>
        <v>238</v>
      </c>
      <c r="B239" s="9"/>
      <c r="C239" s="12"/>
      <c r="D239" s="11" t="str">
        <f t="shared" si="164"/>
        <v/>
      </c>
      <c r="E239" s="11" t="str">
        <f t="shared" si="133"/>
        <v/>
      </c>
      <c r="F239" s="12"/>
      <c r="G239" s="12"/>
      <c r="H239" s="12"/>
      <c r="I239" s="12"/>
      <c r="J239" s="13"/>
      <c r="K239" s="13"/>
      <c r="L239" s="13"/>
      <c r="M239" s="13"/>
      <c r="N239" s="12"/>
      <c r="O239" s="12"/>
      <c r="P239" s="14" t="str">
        <f t="shared" si="149"/>
        <v/>
      </c>
      <c r="Q239" s="14" t="str">
        <f t="shared" si="150"/>
        <v/>
      </c>
      <c r="R239" s="14" t="str">
        <f t="shared" si="151"/>
        <v/>
      </c>
      <c r="S239" s="14" t="str">
        <f t="shared" si="152"/>
        <v/>
      </c>
      <c r="T239" s="14" t="str">
        <f t="shared" si="153"/>
        <v/>
      </c>
      <c r="U239" s="15" t="str">
        <f>IF(P239="","",P239*Config!$B$6)</f>
        <v/>
      </c>
      <c r="V239" s="15" t="str">
        <f>IF(Q239="","",Q239*Config!$B$6)</f>
        <v/>
      </c>
      <c r="W239" s="15" t="str">
        <f>IF(R239="","",R239*Config!$B$6)</f>
        <v/>
      </c>
      <c r="X239" s="15" t="str">
        <f>IF(S239="","",S239*Config!$B$6)</f>
        <v/>
      </c>
      <c r="Y239" s="15" t="str">
        <f>IF(T239="","",T239*Config!$B$6)</f>
        <v/>
      </c>
      <c r="Z239" s="15" t="str">
        <f>IF(U239="","",Config!$B$4 + SUM($U$2:U239))</f>
        <v/>
      </c>
      <c r="AA239" s="15" t="str">
        <f>IF(V239="","",Config!$B$4 + SUM($V$2:V239))</f>
        <v/>
      </c>
      <c r="AB239" s="15" t="str">
        <f>IF(W239="","",Config!$B$4 + SUM($W$2:W239))</f>
        <v/>
      </c>
      <c r="AC239" s="15" t="str">
        <f>IF(X239="","",Config!$B$4 + SUM($X$2:X239))</f>
        <v/>
      </c>
      <c r="AD239" s="15" t="str">
        <f>IF(Y239="","",Config!$B$4 + SUM($Y$2:Y239))</f>
        <v/>
      </c>
      <c r="AE239" s="15" t="str">
        <f>IF(P239="","",P239*J239/100*Config!$B$11)</f>
        <v/>
      </c>
      <c r="AF239" s="15" t="str">
        <f>IF(Q239="","",Q239*J239/100*Config!$B$11)</f>
        <v/>
      </c>
      <c r="AG239" s="15" t="str">
        <f>IF(R239="","",R239*J239/100*Config!$B$11)</f>
        <v/>
      </c>
      <c r="AH239" s="15" t="str">
        <f>IF(S239="","",S239*J239/100*Config!$B$11)</f>
        <v/>
      </c>
      <c r="AI239" s="15" t="str">
        <f>IF(T239="","",T239*J239/100*Config!$B$11)</f>
        <v/>
      </c>
      <c r="AJ239" s="15" t="str">
        <f>IF(AE239="","",Config!$B$9 + SUM($AE$2:AE239))</f>
        <v/>
      </c>
      <c r="AK239" s="15" t="str">
        <f>IF(AF239="","",Config!$B$9 + SUM($AF$2:AF239))</f>
        <v/>
      </c>
      <c r="AL239" s="15" t="str">
        <f>IF(AG239="","",Config!$B$9 + SUM($AG$2:AG239))</f>
        <v/>
      </c>
      <c r="AM239" s="15" t="str">
        <f>IF(AH239="","",Config!$B$9 + SUM($AH$2:AH239))</f>
        <v/>
      </c>
      <c r="AN239" s="15" t="str">
        <f>IF(AI239="","",Config!$B$9 + SUM($AI$2:AI239))</f>
        <v/>
      </c>
      <c r="AO239" s="16" t="str">
        <f t="shared" si="134"/>
        <v/>
      </c>
      <c r="AP239" s="16" t="str">
        <f t="shared" si="135"/>
        <v/>
      </c>
      <c r="AQ239" s="16" t="str">
        <f t="shared" si="136"/>
        <v/>
      </c>
      <c r="AR239" s="16" t="str">
        <f t="shared" si="137"/>
        <v/>
      </c>
      <c r="AS239" s="16" t="str">
        <f t="shared" si="138"/>
        <v/>
      </c>
      <c r="AT239" s="17" t="str">
        <f t="shared" si="154"/>
        <v/>
      </c>
      <c r="AU239" s="17" t="str">
        <f t="shared" si="155"/>
        <v/>
      </c>
      <c r="AV239" s="17" t="str">
        <f t="shared" si="156"/>
        <v/>
      </c>
      <c r="AW239" s="17" t="str">
        <f t="shared" si="157"/>
        <v/>
      </c>
      <c r="AX239" s="17" t="str">
        <f t="shared" si="158"/>
        <v/>
      </c>
      <c r="AY239" s="17" t="str">
        <f t="shared" si="139"/>
        <v/>
      </c>
      <c r="AZ239" s="17" t="str">
        <f t="shared" si="140"/>
        <v/>
      </c>
      <c r="BA239" s="17" t="str">
        <f t="shared" si="141"/>
        <v/>
      </c>
      <c r="BB239" s="17" t="str">
        <f t="shared" si="142"/>
        <v/>
      </c>
      <c r="BC239" s="17" t="str">
        <f t="shared" si="143"/>
        <v/>
      </c>
      <c r="BD239" s="17" t="str">
        <f>IF(OR(AE239="",B239=""),"",SUMIFS($AE$2:AE239,$B$2:B239,B239))</f>
        <v/>
      </c>
      <c r="BE239" s="17" t="str">
        <f>IF(OR(AF239="",B239=""),"",SUMIFS($AF$2:AF239,$B$2:B239,B239))</f>
        <v/>
      </c>
      <c r="BF239" s="17" t="str">
        <f>IF(OR(AG239="",B239=""),"",SUMIFS($AG$2:AG239,$B$2:B239,B239))</f>
        <v/>
      </c>
      <c r="BG239" s="17" t="str">
        <f>IF(OR(AH239="",B239=""),"",SUMIFS($AH$2:AH239,$B$2:B239,B239))</f>
        <v/>
      </c>
      <c r="BH239" s="17" t="str">
        <f>IF(OR(AI239="",B239=""),"",SUMIFS($AI$2:AI239,$B$2:B239,B239))</f>
        <v/>
      </c>
      <c r="BI239" s="17" t="str">
        <f t="shared" si="159"/>
        <v/>
      </c>
      <c r="BJ239" s="17" t="str">
        <f t="shared" si="160"/>
        <v/>
      </c>
      <c r="BK239" s="17" t="str">
        <f t="shared" si="161"/>
        <v/>
      </c>
      <c r="BL239" s="17" t="str">
        <f t="shared" si="162"/>
        <v/>
      </c>
      <c r="BM239" s="17" t="str">
        <f t="shared" si="163"/>
        <v/>
      </c>
      <c r="BN239" s="17" t="str">
        <f t="shared" si="144"/>
        <v/>
      </c>
      <c r="BO239" s="17" t="str">
        <f t="shared" si="145"/>
        <v/>
      </c>
      <c r="BP239" s="17" t="str">
        <f t="shared" si="146"/>
        <v/>
      </c>
      <c r="BQ239" s="17" t="str">
        <f t="shared" si="147"/>
        <v/>
      </c>
      <c r="BR239" s="17" t="str">
        <f t="shared" si="148"/>
        <v/>
      </c>
    </row>
    <row r="240" spans="1:70" x14ac:dyDescent="0.25">
      <c r="A240">
        <f t="shared" si="132"/>
        <v>239</v>
      </c>
      <c r="B240" s="9"/>
      <c r="C240" s="12"/>
      <c r="D240" s="11" t="str">
        <f t="shared" si="164"/>
        <v/>
      </c>
      <c r="E240" s="11" t="str">
        <f t="shared" si="133"/>
        <v/>
      </c>
      <c r="F240" s="12"/>
      <c r="G240" s="12"/>
      <c r="H240" s="12"/>
      <c r="I240" s="12"/>
      <c r="J240" s="13"/>
      <c r="K240" s="13"/>
      <c r="L240" s="13"/>
      <c r="M240" s="13"/>
      <c r="N240" s="12"/>
      <c r="O240" s="12"/>
      <c r="P240" s="14" t="str">
        <f t="shared" si="149"/>
        <v/>
      </c>
      <c r="Q240" s="14" t="str">
        <f t="shared" si="150"/>
        <v/>
      </c>
      <c r="R240" s="14" t="str">
        <f t="shared" si="151"/>
        <v/>
      </c>
      <c r="S240" s="14" t="str">
        <f t="shared" si="152"/>
        <v/>
      </c>
      <c r="T240" s="14" t="str">
        <f t="shared" si="153"/>
        <v/>
      </c>
      <c r="U240" s="15" t="str">
        <f>IF(P240="","",P240*Config!$B$6)</f>
        <v/>
      </c>
      <c r="V240" s="15" t="str">
        <f>IF(Q240="","",Q240*Config!$B$6)</f>
        <v/>
      </c>
      <c r="W240" s="15" t="str">
        <f>IF(R240="","",R240*Config!$B$6)</f>
        <v/>
      </c>
      <c r="X240" s="15" t="str">
        <f>IF(S240="","",S240*Config!$B$6)</f>
        <v/>
      </c>
      <c r="Y240" s="15" t="str">
        <f>IF(T240="","",T240*Config!$B$6)</f>
        <v/>
      </c>
      <c r="Z240" s="15" t="str">
        <f>IF(U240="","",Config!$B$4 + SUM($U$2:U240))</f>
        <v/>
      </c>
      <c r="AA240" s="15" t="str">
        <f>IF(V240="","",Config!$B$4 + SUM($V$2:V240))</f>
        <v/>
      </c>
      <c r="AB240" s="15" t="str">
        <f>IF(W240="","",Config!$B$4 + SUM($W$2:W240))</f>
        <v/>
      </c>
      <c r="AC240" s="15" t="str">
        <f>IF(X240="","",Config!$B$4 + SUM($X$2:X240))</f>
        <v/>
      </c>
      <c r="AD240" s="15" t="str">
        <f>IF(Y240="","",Config!$B$4 + SUM($Y$2:Y240))</f>
        <v/>
      </c>
      <c r="AE240" s="15" t="str">
        <f>IF(P240="","",P240*J240/100*Config!$B$11)</f>
        <v/>
      </c>
      <c r="AF240" s="15" t="str">
        <f>IF(Q240="","",Q240*J240/100*Config!$B$11)</f>
        <v/>
      </c>
      <c r="AG240" s="15" t="str">
        <f>IF(R240="","",R240*J240/100*Config!$B$11)</f>
        <v/>
      </c>
      <c r="AH240" s="15" t="str">
        <f>IF(S240="","",S240*J240/100*Config!$B$11)</f>
        <v/>
      </c>
      <c r="AI240" s="15" t="str">
        <f>IF(T240="","",T240*J240/100*Config!$B$11)</f>
        <v/>
      </c>
      <c r="AJ240" s="15" t="str">
        <f>IF(AE240="","",Config!$B$9 + SUM($AE$2:AE240))</f>
        <v/>
      </c>
      <c r="AK240" s="15" t="str">
        <f>IF(AF240="","",Config!$B$9 + SUM($AF$2:AF240))</f>
        <v/>
      </c>
      <c r="AL240" s="15" t="str">
        <f>IF(AG240="","",Config!$B$9 + SUM($AG$2:AG240))</f>
        <v/>
      </c>
      <c r="AM240" s="15" t="str">
        <f>IF(AH240="","",Config!$B$9 + SUM($AH$2:AH240))</f>
        <v/>
      </c>
      <c r="AN240" s="15" t="str">
        <f>IF(AI240="","",Config!$B$9 + SUM($AI$2:AI240))</f>
        <v/>
      </c>
      <c r="AO240" s="16" t="str">
        <f t="shared" si="134"/>
        <v/>
      </c>
      <c r="AP240" s="16" t="str">
        <f t="shared" si="135"/>
        <v/>
      </c>
      <c r="AQ240" s="16" t="str">
        <f t="shared" si="136"/>
        <v/>
      </c>
      <c r="AR240" s="16" t="str">
        <f t="shared" si="137"/>
        <v/>
      </c>
      <c r="AS240" s="16" t="str">
        <f t="shared" si="138"/>
        <v/>
      </c>
      <c r="AT240" s="17" t="str">
        <f t="shared" si="154"/>
        <v/>
      </c>
      <c r="AU240" s="17" t="str">
        <f t="shared" si="155"/>
        <v/>
      </c>
      <c r="AV240" s="17" t="str">
        <f t="shared" si="156"/>
        <v/>
      </c>
      <c r="AW240" s="17" t="str">
        <f t="shared" si="157"/>
        <v/>
      </c>
      <c r="AX240" s="17" t="str">
        <f t="shared" si="158"/>
        <v/>
      </c>
      <c r="AY240" s="17" t="str">
        <f t="shared" si="139"/>
        <v/>
      </c>
      <c r="AZ240" s="17" t="str">
        <f t="shared" si="140"/>
        <v/>
      </c>
      <c r="BA240" s="17" t="str">
        <f t="shared" si="141"/>
        <v/>
      </c>
      <c r="BB240" s="17" t="str">
        <f t="shared" si="142"/>
        <v/>
      </c>
      <c r="BC240" s="17" t="str">
        <f t="shared" si="143"/>
        <v/>
      </c>
      <c r="BD240" s="17" t="str">
        <f>IF(OR(AE240="",B240=""),"",SUMIFS($AE$2:AE240,$B$2:B240,B240))</f>
        <v/>
      </c>
      <c r="BE240" s="17" t="str">
        <f>IF(OR(AF240="",B240=""),"",SUMIFS($AF$2:AF240,$B$2:B240,B240))</f>
        <v/>
      </c>
      <c r="BF240" s="17" t="str">
        <f>IF(OR(AG240="",B240=""),"",SUMIFS($AG$2:AG240,$B$2:B240,B240))</f>
        <v/>
      </c>
      <c r="BG240" s="17" t="str">
        <f>IF(OR(AH240="",B240=""),"",SUMIFS($AH$2:AH240,$B$2:B240,B240))</f>
        <v/>
      </c>
      <c r="BH240" s="17" t="str">
        <f>IF(OR(AI240="",B240=""),"",SUMIFS($AI$2:AI240,$B$2:B240,B240))</f>
        <v/>
      </c>
      <c r="BI240" s="17" t="str">
        <f t="shared" si="159"/>
        <v/>
      </c>
      <c r="BJ240" s="17" t="str">
        <f t="shared" si="160"/>
        <v/>
      </c>
      <c r="BK240" s="17" t="str">
        <f t="shared" si="161"/>
        <v/>
      </c>
      <c r="BL240" s="17" t="str">
        <f t="shared" si="162"/>
        <v/>
      </c>
      <c r="BM240" s="17" t="str">
        <f t="shared" si="163"/>
        <v/>
      </c>
      <c r="BN240" s="17" t="str">
        <f t="shared" si="144"/>
        <v/>
      </c>
      <c r="BO240" s="17" t="str">
        <f t="shared" si="145"/>
        <v/>
      </c>
      <c r="BP240" s="17" t="str">
        <f t="shared" si="146"/>
        <v/>
      </c>
      <c r="BQ240" s="17" t="str">
        <f t="shared" si="147"/>
        <v/>
      </c>
      <c r="BR240" s="17" t="str">
        <f t="shared" si="148"/>
        <v/>
      </c>
    </row>
    <row r="241" spans="1:70" x14ac:dyDescent="0.25">
      <c r="A241">
        <f t="shared" si="132"/>
        <v>240</v>
      </c>
      <c r="B241" s="9"/>
      <c r="C241" s="12"/>
      <c r="D241" s="11" t="str">
        <f t="shared" si="164"/>
        <v/>
      </c>
      <c r="E241" s="11" t="str">
        <f t="shared" si="133"/>
        <v/>
      </c>
      <c r="F241" s="12"/>
      <c r="G241" s="12"/>
      <c r="H241" s="12"/>
      <c r="I241" s="12"/>
      <c r="J241" s="13"/>
      <c r="K241" s="13"/>
      <c r="L241" s="13"/>
      <c r="M241" s="13"/>
      <c r="N241" s="12"/>
      <c r="O241" s="12"/>
      <c r="P241" s="14" t="str">
        <f t="shared" si="149"/>
        <v/>
      </c>
      <c r="Q241" s="14" t="str">
        <f t="shared" si="150"/>
        <v/>
      </c>
      <c r="R241" s="14" t="str">
        <f t="shared" si="151"/>
        <v/>
      </c>
      <c r="S241" s="14" t="str">
        <f t="shared" si="152"/>
        <v/>
      </c>
      <c r="T241" s="14" t="str">
        <f t="shared" si="153"/>
        <v/>
      </c>
      <c r="U241" s="15" t="str">
        <f>IF(P241="","",P241*Config!$B$6)</f>
        <v/>
      </c>
      <c r="V241" s="15" t="str">
        <f>IF(Q241="","",Q241*Config!$B$6)</f>
        <v/>
      </c>
      <c r="W241" s="15" t="str">
        <f>IF(R241="","",R241*Config!$B$6)</f>
        <v/>
      </c>
      <c r="X241" s="15" t="str">
        <f>IF(S241="","",S241*Config!$B$6)</f>
        <v/>
      </c>
      <c r="Y241" s="15" t="str">
        <f>IF(T241="","",T241*Config!$B$6)</f>
        <v/>
      </c>
      <c r="Z241" s="15" t="str">
        <f>IF(U241="","",Config!$B$4 + SUM($U$2:U241))</f>
        <v/>
      </c>
      <c r="AA241" s="15" t="str">
        <f>IF(V241="","",Config!$B$4 + SUM($V$2:V241))</f>
        <v/>
      </c>
      <c r="AB241" s="15" t="str">
        <f>IF(W241="","",Config!$B$4 + SUM($W$2:W241))</f>
        <v/>
      </c>
      <c r="AC241" s="15" t="str">
        <f>IF(X241="","",Config!$B$4 + SUM($X$2:X241))</f>
        <v/>
      </c>
      <c r="AD241" s="15" t="str">
        <f>IF(Y241="","",Config!$B$4 + SUM($Y$2:Y241))</f>
        <v/>
      </c>
      <c r="AE241" s="15" t="str">
        <f>IF(P241="","",P241*J241/100*Config!$B$11)</f>
        <v/>
      </c>
      <c r="AF241" s="15" t="str">
        <f>IF(Q241="","",Q241*J241/100*Config!$B$11)</f>
        <v/>
      </c>
      <c r="AG241" s="15" t="str">
        <f>IF(R241="","",R241*J241/100*Config!$B$11)</f>
        <v/>
      </c>
      <c r="AH241" s="15" t="str">
        <f>IF(S241="","",S241*J241/100*Config!$B$11)</f>
        <v/>
      </c>
      <c r="AI241" s="15" t="str">
        <f>IF(T241="","",T241*J241/100*Config!$B$11)</f>
        <v/>
      </c>
      <c r="AJ241" s="15" t="str">
        <f>IF(AE241="","",Config!$B$9 + SUM($AE$2:AE241))</f>
        <v/>
      </c>
      <c r="AK241" s="15" t="str">
        <f>IF(AF241="","",Config!$B$9 + SUM($AF$2:AF241))</f>
        <v/>
      </c>
      <c r="AL241" s="15" t="str">
        <f>IF(AG241="","",Config!$B$9 + SUM($AG$2:AG241))</f>
        <v/>
      </c>
      <c r="AM241" s="15" t="str">
        <f>IF(AH241="","",Config!$B$9 + SUM($AH$2:AH241))</f>
        <v/>
      </c>
      <c r="AN241" s="15" t="str">
        <f>IF(AI241="","",Config!$B$9 + SUM($AI$2:AI241))</f>
        <v/>
      </c>
      <c r="AO241" s="16" t="str">
        <f t="shared" si="134"/>
        <v/>
      </c>
      <c r="AP241" s="16" t="str">
        <f t="shared" si="135"/>
        <v/>
      </c>
      <c r="AQ241" s="16" t="str">
        <f t="shared" si="136"/>
        <v/>
      </c>
      <c r="AR241" s="16" t="str">
        <f t="shared" si="137"/>
        <v/>
      </c>
      <c r="AS241" s="16" t="str">
        <f t="shared" si="138"/>
        <v/>
      </c>
      <c r="AT241" s="17" t="str">
        <f t="shared" si="154"/>
        <v/>
      </c>
      <c r="AU241" s="17" t="str">
        <f t="shared" si="155"/>
        <v/>
      </c>
      <c r="AV241" s="17" t="str">
        <f t="shared" si="156"/>
        <v/>
      </c>
      <c r="AW241" s="17" t="str">
        <f t="shared" si="157"/>
        <v/>
      </c>
      <c r="AX241" s="17" t="str">
        <f t="shared" si="158"/>
        <v/>
      </c>
      <c r="AY241" s="17" t="str">
        <f t="shared" si="139"/>
        <v/>
      </c>
      <c r="AZ241" s="17" t="str">
        <f t="shared" si="140"/>
        <v/>
      </c>
      <c r="BA241" s="17" t="str">
        <f t="shared" si="141"/>
        <v/>
      </c>
      <c r="BB241" s="17" t="str">
        <f t="shared" si="142"/>
        <v/>
      </c>
      <c r="BC241" s="17" t="str">
        <f t="shared" si="143"/>
        <v/>
      </c>
      <c r="BD241" s="17" t="str">
        <f>IF(OR(AE241="",B241=""),"",SUMIFS($AE$2:AE241,$B$2:B241,B241))</f>
        <v/>
      </c>
      <c r="BE241" s="17" t="str">
        <f>IF(OR(AF241="",B241=""),"",SUMIFS($AF$2:AF241,$B$2:B241,B241))</f>
        <v/>
      </c>
      <c r="BF241" s="17" t="str">
        <f>IF(OR(AG241="",B241=""),"",SUMIFS($AG$2:AG241,$B$2:B241,B241))</f>
        <v/>
      </c>
      <c r="BG241" s="17" t="str">
        <f>IF(OR(AH241="",B241=""),"",SUMIFS($AH$2:AH241,$B$2:B241,B241))</f>
        <v/>
      </c>
      <c r="BH241" s="17" t="str">
        <f>IF(OR(AI241="",B241=""),"",SUMIFS($AI$2:AI241,$B$2:B241,B241))</f>
        <v/>
      </c>
      <c r="BI241" s="17" t="str">
        <f t="shared" si="159"/>
        <v/>
      </c>
      <c r="BJ241" s="17" t="str">
        <f t="shared" si="160"/>
        <v/>
      </c>
      <c r="BK241" s="17" t="str">
        <f t="shared" si="161"/>
        <v/>
      </c>
      <c r="BL241" s="17" t="str">
        <f t="shared" si="162"/>
        <v/>
      </c>
      <c r="BM241" s="17" t="str">
        <f t="shared" si="163"/>
        <v/>
      </c>
      <c r="BN241" s="17" t="str">
        <f t="shared" si="144"/>
        <v/>
      </c>
      <c r="BO241" s="17" t="str">
        <f t="shared" si="145"/>
        <v/>
      </c>
      <c r="BP241" s="17" t="str">
        <f t="shared" si="146"/>
        <v/>
      </c>
      <c r="BQ241" s="17" t="str">
        <f t="shared" si="147"/>
        <v/>
      </c>
      <c r="BR241" s="17" t="str">
        <f t="shared" si="148"/>
        <v/>
      </c>
    </row>
    <row r="242" spans="1:70" x14ac:dyDescent="0.25">
      <c r="A242">
        <f t="shared" si="132"/>
        <v>241</v>
      </c>
      <c r="B242" s="9"/>
      <c r="C242" s="12"/>
      <c r="D242" s="11" t="str">
        <f t="shared" si="164"/>
        <v/>
      </c>
      <c r="E242" s="11" t="str">
        <f t="shared" si="133"/>
        <v/>
      </c>
      <c r="F242" s="12"/>
      <c r="G242" s="12"/>
      <c r="H242" s="12"/>
      <c r="I242" s="12"/>
      <c r="J242" s="13"/>
      <c r="K242" s="13"/>
      <c r="L242" s="13"/>
      <c r="M242" s="13"/>
      <c r="N242" s="12"/>
      <c r="O242" s="12"/>
      <c r="P242" s="14" t="str">
        <f t="shared" si="149"/>
        <v/>
      </c>
      <c r="Q242" s="14" t="str">
        <f t="shared" si="150"/>
        <v/>
      </c>
      <c r="R242" s="14" t="str">
        <f t="shared" si="151"/>
        <v/>
      </c>
      <c r="S242" s="14" t="str">
        <f t="shared" si="152"/>
        <v/>
      </c>
      <c r="T242" s="14" t="str">
        <f t="shared" si="153"/>
        <v/>
      </c>
      <c r="U242" s="15" t="str">
        <f>IF(P242="","",P242*Config!$B$6)</f>
        <v/>
      </c>
      <c r="V242" s="15" t="str">
        <f>IF(Q242="","",Q242*Config!$B$6)</f>
        <v/>
      </c>
      <c r="W242" s="15" t="str">
        <f>IF(R242="","",R242*Config!$B$6)</f>
        <v/>
      </c>
      <c r="X242" s="15" t="str">
        <f>IF(S242="","",S242*Config!$B$6)</f>
        <v/>
      </c>
      <c r="Y242" s="15" t="str">
        <f>IF(T242="","",T242*Config!$B$6)</f>
        <v/>
      </c>
      <c r="Z242" s="15" t="str">
        <f>IF(U242="","",Config!$B$4 + SUM($U$2:U242))</f>
        <v/>
      </c>
      <c r="AA242" s="15" t="str">
        <f>IF(V242="","",Config!$B$4 + SUM($V$2:V242))</f>
        <v/>
      </c>
      <c r="AB242" s="15" t="str">
        <f>IF(W242="","",Config!$B$4 + SUM($W$2:W242))</f>
        <v/>
      </c>
      <c r="AC242" s="15" t="str">
        <f>IF(X242="","",Config!$B$4 + SUM($X$2:X242))</f>
        <v/>
      </c>
      <c r="AD242" s="15" t="str">
        <f>IF(Y242="","",Config!$B$4 + SUM($Y$2:Y242))</f>
        <v/>
      </c>
      <c r="AE242" s="15" t="str">
        <f>IF(P242="","",P242*J242/100*Config!$B$11)</f>
        <v/>
      </c>
      <c r="AF242" s="15" t="str">
        <f>IF(Q242="","",Q242*J242/100*Config!$B$11)</f>
        <v/>
      </c>
      <c r="AG242" s="15" t="str">
        <f>IF(R242="","",R242*J242/100*Config!$B$11)</f>
        <v/>
      </c>
      <c r="AH242" s="15" t="str">
        <f>IF(S242="","",S242*J242/100*Config!$B$11)</f>
        <v/>
      </c>
      <c r="AI242" s="15" t="str">
        <f>IF(T242="","",T242*J242/100*Config!$B$11)</f>
        <v/>
      </c>
      <c r="AJ242" s="15" t="str">
        <f>IF(AE242="","",Config!$B$9 + SUM($AE$2:AE242))</f>
        <v/>
      </c>
      <c r="AK242" s="15" t="str">
        <f>IF(AF242="","",Config!$B$9 + SUM($AF$2:AF242))</f>
        <v/>
      </c>
      <c r="AL242" s="15" t="str">
        <f>IF(AG242="","",Config!$B$9 + SUM($AG$2:AG242))</f>
        <v/>
      </c>
      <c r="AM242" s="15" t="str">
        <f>IF(AH242="","",Config!$B$9 + SUM($AH$2:AH242))</f>
        <v/>
      </c>
      <c r="AN242" s="15" t="str">
        <f>IF(AI242="","",Config!$B$9 + SUM($AI$2:AI242))</f>
        <v/>
      </c>
      <c r="AO242" s="16" t="str">
        <f t="shared" si="134"/>
        <v/>
      </c>
      <c r="AP242" s="16" t="str">
        <f t="shared" si="135"/>
        <v/>
      </c>
      <c r="AQ242" s="16" t="str">
        <f t="shared" si="136"/>
        <v/>
      </c>
      <c r="AR242" s="16" t="str">
        <f t="shared" si="137"/>
        <v/>
      </c>
      <c r="AS242" s="16" t="str">
        <f t="shared" si="138"/>
        <v/>
      </c>
      <c r="AT242" s="17" t="str">
        <f t="shared" si="154"/>
        <v/>
      </c>
      <c r="AU242" s="17" t="str">
        <f t="shared" si="155"/>
        <v/>
      </c>
      <c r="AV242" s="17" t="str">
        <f t="shared" si="156"/>
        <v/>
      </c>
      <c r="AW242" s="17" t="str">
        <f t="shared" si="157"/>
        <v/>
      </c>
      <c r="AX242" s="17" t="str">
        <f t="shared" si="158"/>
        <v/>
      </c>
      <c r="AY242" s="17" t="str">
        <f t="shared" si="139"/>
        <v/>
      </c>
      <c r="AZ242" s="17" t="str">
        <f t="shared" si="140"/>
        <v/>
      </c>
      <c r="BA242" s="17" t="str">
        <f t="shared" si="141"/>
        <v/>
      </c>
      <c r="BB242" s="17" t="str">
        <f t="shared" si="142"/>
        <v/>
      </c>
      <c r="BC242" s="17" t="str">
        <f t="shared" si="143"/>
        <v/>
      </c>
      <c r="BD242" s="17" t="str">
        <f>IF(OR(AE242="",B242=""),"",SUMIFS($AE$2:AE242,$B$2:B242,B242))</f>
        <v/>
      </c>
      <c r="BE242" s="17" t="str">
        <f>IF(OR(AF242="",B242=""),"",SUMIFS($AF$2:AF242,$B$2:B242,B242))</f>
        <v/>
      </c>
      <c r="BF242" s="17" t="str">
        <f>IF(OR(AG242="",B242=""),"",SUMIFS($AG$2:AG242,$B$2:B242,B242))</f>
        <v/>
      </c>
      <c r="BG242" s="17" t="str">
        <f>IF(OR(AH242="",B242=""),"",SUMIFS($AH$2:AH242,$B$2:B242,B242))</f>
        <v/>
      </c>
      <c r="BH242" s="17" t="str">
        <f>IF(OR(AI242="",B242=""),"",SUMIFS($AI$2:AI242,$B$2:B242,B242))</f>
        <v/>
      </c>
      <c r="BI242" s="17" t="str">
        <f t="shared" si="159"/>
        <v/>
      </c>
      <c r="BJ242" s="17" t="str">
        <f t="shared" si="160"/>
        <v/>
      </c>
      <c r="BK242" s="17" t="str">
        <f t="shared" si="161"/>
        <v/>
      </c>
      <c r="BL242" s="17" t="str">
        <f t="shared" si="162"/>
        <v/>
      </c>
      <c r="BM242" s="17" t="str">
        <f t="shared" si="163"/>
        <v/>
      </c>
      <c r="BN242" s="17" t="str">
        <f t="shared" si="144"/>
        <v/>
      </c>
      <c r="BO242" s="17" t="str">
        <f t="shared" si="145"/>
        <v/>
      </c>
      <c r="BP242" s="17" t="str">
        <f t="shared" si="146"/>
        <v/>
      </c>
      <c r="BQ242" s="17" t="str">
        <f t="shared" si="147"/>
        <v/>
      </c>
      <c r="BR242" s="17" t="str">
        <f t="shared" si="148"/>
        <v/>
      </c>
    </row>
    <row r="243" spans="1:70" x14ac:dyDescent="0.25">
      <c r="A243">
        <f t="shared" si="132"/>
        <v>242</v>
      </c>
      <c r="B243" s="9"/>
      <c r="C243" s="12"/>
      <c r="D243" s="11" t="str">
        <f t="shared" si="164"/>
        <v/>
      </c>
      <c r="E243" s="11" t="str">
        <f t="shared" si="133"/>
        <v/>
      </c>
      <c r="F243" s="12"/>
      <c r="G243" s="12"/>
      <c r="H243" s="12"/>
      <c r="I243" s="12"/>
      <c r="J243" s="13"/>
      <c r="K243" s="13"/>
      <c r="L243" s="13"/>
      <c r="M243" s="13"/>
      <c r="N243" s="12"/>
      <c r="O243" s="12"/>
      <c r="P243" s="14" t="str">
        <f t="shared" si="149"/>
        <v/>
      </c>
      <c r="Q243" s="14" t="str">
        <f t="shared" si="150"/>
        <v/>
      </c>
      <c r="R243" s="14" t="str">
        <f t="shared" si="151"/>
        <v/>
      </c>
      <c r="S243" s="14" t="str">
        <f t="shared" si="152"/>
        <v/>
      </c>
      <c r="T243" s="14" t="str">
        <f t="shared" si="153"/>
        <v/>
      </c>
      <c r="U243" s="15" t="str">
        <f>IF(P243="","",P243*Config!$B$6)</f>
        <v/>
      </c>
      <c r="V243" s="15" t="str">
        <f>IF(Q243="","",Q243*Config!$B$6)</f>
        <v/>
      </c>
      <c r="W243" s="15" t="str">
        <f>IF(R243="","",R243*Config!$B$6)</f>
        <v/>
      </c>
      <c r="X243" s="15" t="str">
        <f>IF(S243="","",S243*Config!$B$6)</f>
        <v/>
      </c>
      <c r="Y243" s="15" t="str">
        <f>IF(T243="","",T243*Config!$B$6)</f>
        <v/>
      </c>
      <c r="Z243" s="15" t="str">
        <f>IF(U243="","",Config!$B$4 + SUM($U$2:U243))</f>
        <v/>
      </c>
      <c r="AA243" s="15" t="str">
        <f>IF(V243="","",Config!$B$4 + SUM($V$2:V243))</f>
        <v/>
      </c>
      <c r="AB243" s="15" t="str">
        <f>IF(W243="","",Config!$B$4 + SUM($W$2:W243))</f>
        <v/>
      </c>
      <c r="AC243" s="15" t="str">
        <f>IF(X243="","",Config!$B$4 + SUM($X$2:X243))</f>
        <v/>
      </c>
      <c r="AD243" s="15" t="str">
        <f>IF(Y243="","",Config!$B$4 + SUM($Y$2:Y243))</f>
        <v/>
      </c>
      <c r="AE243" s="15" t="str">
        <f>IF(P243="","",P243*J243/100*Config!$B$11)</f>
        <v/>
      </c>
      <c r="AF243" s="15" t="str">
        <f>IF(Q243="","",Q243*J243/100*Config!$B$11)</f>
        <v/>
      </c>
      <c r="AG243" s="15" t="str">
        <f>IF(R243="","",R243*J243/100*Config!$B$11)</f>
        <v/>
      </c>
      <c r="AH243" s="15" t="str">
        <f>IF(S243="","",S243*J243/100*Config!$B$11)</f>
        <v/>
      </c>
      <c r="AI243" s="15" t="str">
        <f>IF(T243="","",T243*J243/100*Config!$B$11)</f>
        <v/>
      </c>
      <c r="AJ243" s="15" t="str">
        <f>IF(AE243="","",Config!$B$9 + SUM($AE$2:AE243))</f>
        <v/>
      </c>
      <c r="AK243" s="15" t="str">
        <f>IF(AF243="","",Config!$B$9 + SUM($AF$2:AF243))</f>
        <v/>
      </c>
      <c r="AL243" s="15" t="str">
        <f>IF(AG243="","",Config!$B$9 + SUM($AG$2:AG243))</f>
        <v/>
      </c>
      <c r="AM243" s="15" t="str">
        <f>IF(AH243="","",Config!$B$9 + SUM($AH$2:AH243))</f>
        <v/>
      </c>
      <c r="AN243" s="15" t="str">
        <f>IF(AI243="","",Config!$B$9 + SUM($AI$2:AI243))</f>
        <v/>
      </c>
      <c r="AO243" s="16" t="str">
        <f t="shared" si="134"/>
        <v/>
      </c>
      <c r="AP243" s="16" t="str">
        <f t="shared" si="135"/>
        <v/>
      </c>
      <c r="AQ243" s="16" t="str">
        <f t="shared" si="136"/>
        <v/>
      </c>
      <c r="AR243" s="16" t="str">
        <f t="shared" si="137"/>
        <v/>
      </c>
      <c r="AS243" s="16" t="str">
        <f t="shared" si="138"/>
        <v/>
      </c>
      <c r="AT243" s="17" t="str">
        <f t="shared" si="154"/>
        <v/>
      </c>
      <c r="AU243" s="17" t="str">
        <f t="shared" si="155"/>
        <v/>
      </c>
      <c r="AV243" s="17" t="str">
        <f t="shared" si="156"/>
        <v/>
      </c>
      <c r="AW243" s="17" t="str">
        <f t="shared" si="157"/>
        <v/>
      </c>
      <c r="AX243" s="17" t="str">
        <f t="shared" si="158"/>
        <v/>
      </c>
      <c r="AY243" s="17" t="str">
        <f t="shared" si="139"/>
        <v/>
      </c>
      <c r="AZ243" s="17" t="str">
        <f t="shared" si="140"/>
        <v/>
      </c>
      <c r="BA243" s="17" t="str">
        <f t="shared" si="141"/>
        <v/>
      </c>
      <c r="BB243" s="17" t="str">
        <f t="shared" si="142"/>
        <v/>
      </c>
      <c r="BC243" s="17" t="str">
        <f t="shared" si="143"/>
        <v/>
      </c>
      <c r="BD243" s="17" t="str">
        <f>IF(OR(AE243="",B243=""),"",SUMIFS($AE$2:AE243,$B$2:B243,B243))</f>
        <v/>
      </c>
      <c r="BE243" s="17" t="str">
        <f>IF(OR(AF243="",B243=""),"",SUMIFS($AF$2:AF243,$B$2:B243,B243))</f>
        <v/>
      </c>
      <c r="BF243" s="17" t="str">
        <f>IF(OR(AG243="",B243=""),"",SUMIFS($AG$2:AG243,$B$2:B243,B243))</f>
        <v/>
      </c>
      <c r="BG243" s="17" t="str">
        <f>IF(OR(AH243="",B243=""),"",SUMIFS($AH$2:AH243,$B$2:B243,B243))</f>
        <v/>
      </c>
      <c r="BH243" s="17" t="str">
        <f>IF(OR(AI243="",B243=""),"",SUMIFS($AI$2:AI243,$B$2:B243,B243))</f>
        <v/>
      </c>
      <c r="BI243" s="17" t="str">
        <f t="shared" si="159"/>
        <v/>
      </c>
      <c r="BJ243" s="17" t="str">
        <f t="shared" si="160"/>
        <v/>
      </c>
      <c r="BK243" s="17" t="str">
        <f t="shared" si="161"/>
        <v/>
      </c>
      <c r="BL243" s="17" t="str">
        <f t="shared" si="162"/>
        <v/>
      </c>
      <c r="BM243" s="17" t="str">
        <f t="shared" si="163"/>
        <v/>
      </c>
      <c r="BN243" s="17" t="str">
        <f t="shared" si="144"/>
        <v/>
      </c>
      <c r="BO243" s="17" t="str">
        <f t="shared" si="145"/>
        <v/>
      </c>
      <c r="BP243" s="17" t="str">
        <f t="shared" si="146"/>
        <v/>
      </c>
      <c r="BQ243" s="17" t="str">
        <f t="shared" si="147"/>
        <v/>
      </c>
      <c r="BR243" s="17" t="str">
        <f t="shared" si="148"/>
        <v/>
      </c>
    </row>
    <row r="244" spans="1:70" x14ac:dyDescent="0.25">
      <c r="A244">
        <f t="shared" si="132"/>
        <v>243</v>
      </c>
      <c r="B244" s="9"/>
      <c r="C244" s="12"/>
      <c r="D244" s="11" t="str">
        <f t="shared" si="164"/>
        <v/>
      </c>
      <c r="E244" s="11" t="str">
        <f t="shared" si="133"/>
        <v/>
      </c>
      <c r="F244" s="12"/>
      <c r="G244" s="12"/>
      <c r="H244" s="12"/>
      <c r="I244" s="12"/>
      <c r="J244" s="13"/>
      <c r="K244" s="13"/>
      <c r="L244" s="13"/>
      <c r="M244" s="13"/>
      <c r="N244" s="12"/>
      <c r="O244" s="12"/>
      <c r="P244" s="14" t="str">
        <f t="shared" si="149"/>
        <v/>
      </c>
      <c r="Q244" s="14" t="str">
        <f t="shared" si="150"/>
        <v/>
      </c>
      <c r="R244" s="14" t="str">
        <f t="shared" si="151"/>
        <v/>
      </c>
      <c r="S244" s="14" t="str">
        <f t="shared" si="152"/>
        <v/>
      </c>
      <c r="T244" s="14" t="str">
        <f t="shared" si="153"/>
        <v/>
      </c>
      <c r="U244" s="15" t="str">
        <f>IF(P244="","",P244*Config!$B$6)</f>
        <v/>
      </c>
      <c r="V244" s="15" t="str">
        <f>IF(Q244="","",Q244*Config!$B$6)</f>
        <v/>
      </c>
      <c r="W244" s="15" t="str">
        <f>IF(R244="","",R244*Config!$B$6)</f>
        <v/>
      </c>
      <c r="X244" s="15" t="str">
        <f>IF(S244="","",S244*Config!$B$6)</f>
        <v/>
      </c>
      <c r="Y244" s="15" t="str">
        <f>IF(T244="","",T244*Config!$B$6)</f>
        <v/>
      </c>
      <c r="Z244" s="15" t="str">
        <f>IF(U244="","",Config!$B$4 + SUM($U$2:U244))</f>
        <v/>
      </c>
      <c r="AA244" s="15" t="str">
        <f>IF(V244="","",Config!$B$4 + SUM($V$2:V244))</f>
        <v/>
      </c>
      <c r="AB244" s="15" t="str">
        <f>IF(W244="","",Config!$B$4 + SUM($W$2:W244))</f>
        <v/>
      </c>
      <c r="AC244" s="15" t="str">
        <f>IF(X244="","",Config!$B$4 + SUM($X$2:X244))</f>
        <v/>
      </c>
      <c r="AD244" s="15" t="str">
        <f>IF(Y244="","",Config!$B$4 + SUM($Y$2:Y244))</f>
        <v/>
      </c>
      <c r="AE244" s="15" t="str">
        <f>IF(P244="","",P244*J244/100*Config!$B$11)</f>
        <v/>
      </c>
      <c r="AF244" s="15" t="str">
        <f>IF(Q244="","",Q244*J244/100*Config!$B$11)</f>
        <v/>
      </c>
      <c r="AG244" s="15" t="str">
        <f>IF(R244="","",R244*J244/100*Config!$B$11)</f>
        <v/>
      </c>
      <c r="AH244" s="15" t="str">
        <f>IF(S244="","",S244*J244/100*Config!$B$11)</f>
        <v/>
      </c>
      <c r="AI244" s="15" t="str">
        <f>IF(T244="","",T244*J244/100*Config!$B$11)</f>
        <v/>
      </c>
      <c r="AJ244" s="15" t="str">
        <f>IF(AE244="","",Config!$B$9 + SUM($AE$2:AE244))</f>
        <v/>
      </c>
      <c r="AK244" s="15" t="str">
        <f>IF(AF244="","",Config!$B$9 + SUM($AF$2:AF244))</f>
        <v/>
      </c>
      <c r="AL244" s="15" t="str">
        <f>IF(AG244="","",Config!$B$9 + SUM($AG$2:AG244))</f>
        <v/>
      </c>
      <c r="AM244" s="15" t="str">
        <f>IF(AH244="","",Config!$B$9 + SUM($AH$2:AH244))</f>
        <v/>
      </c>
      <c r="AN244" s="15" t="str">
        <f>IF(AI244="","",Config!$B$9 + SUM($AI$2:AI244))</f>
        <v/>
      </c>
      <c r="AO244" s="16" t="str">
        <f t="shared" si="134"/>
        <v/>
      </c>
      <c r="AP244" s="16" t="str">
        <f t="shared" si="135"/>
        <v/>
      </c>
      <c r="AQ244" s="16" t="str">
        <f t="shared" si="136"/>
        <v/>
      </c>
      <c r="AR244" s="16" t="str">
        <f t="shared" si="137"/>
        <v/>
      </c>
      <c r="AS244" s="16" t="str">
        <f t="shared" si="138"/>
        <v/>
      </c>
      <c r="AT244" s="17" t="str">
        <f t="shared" si="154"/>
        <v/>
      </c>
      <c r="AU244" s="17" t="str">
        <f t="shared" si="155"/>
        <v/>
      </c>
      <c r="AV244" s="17" t="str">
        <f t="shared" si="156"/>
        <v/>
      </c>
      <c r="AW244" s="17" t="str">
        <f t="shared" si="157"/>
        <v/>
      </c>
      <c r="AX244" s="17" t="str">
        <f t="shared" si="158"/>
        <v/>
      </c>
      <c r="AY244" s="17" t="str">
        <f t="shared" si="139"/>
        <v/>
      </c>
      <c r="AZ244" s="17" t="str">
        <f t="shared" si="140"/>
        <v/>
      </c>
      <c r="BA244" s="17" t="str">
        <f t="shared" si="141"/>
        <v/>
      </c>
      <c r="BB244" s="17" t="str">
        <f t="shared" si="142"/>
        <v/>
      </c>
      <c r="BC244" s="17" t="str">
        <f t="shared" si="143"/>
        <v/>
      </c>
      <c r="BD244" s="17" t="str">
        <f>IF(OR(AE244="",B244=""),"",SUMIFS($AE$2:AE244,$B$2:B244,B244))</f>
        <v/>
      </c>
      <c r="BE244" s="17" t="str">
        <f>IF(OR(AF244="",B244=""),"",SUMIFS($AF$2:AF244,$B$2:B244,B244))</f>
        <v/>
      </c>
      <c r="BF244" s="17" t="str">
        <f>IF(OR(AG244="",B244=""),"",SUMIFS($AG$2:AG244,$B$2:B244,B244))</f>
        <v/>
      </c>
      <c r="BG244" s="17" t="str">
        <f>IF(OR(AH244="",B244=""),"",SUMIFS($AH$2:AH244,$B$2:B244,B244))</f>
        <v/>
      </c>
      <c r="BH244" s="17" t="str">
        <f>IF(OR(AI244="",B244=""),"",SUMIFS($AI$2:AI244,$B$2:B244,B244))</f>
        <v/>
      </c>
      <c r="BI244" s="17" t="str">
        <f t="shared" si="159"/>
        <v/>
      </c>
      <c r="BJ244" s="17" t="str">
        <f t="shared" si="160"/>
        <v/>
      </c>
      <c r="BK244" s="17" t="str">
        <f t="shared" si="161"/>
        <v/>
      </c>
      <c r="BL244" s="17" t="str">
        <f t="shared" si="162"/>
        <v/>
      </c>
      <c r="BM244" s="17" t="str">
        <f t="shared" si="163"/>
        <v/>
      </c>
      <c r="BN244" s="17" t="str">
        <f t="shared" si="144"/>
        <v/>
      </c>
      <c r="BO244" s="17" t="str">
        <f t="shared" si="145"/>
        <v/>
      </c>
      <c r="BP244" s="17" t="str">
        <f t="shared" si="146"/>
        <v/>
      </c>
      <c r="BQ244" s="17" t="str">
        <f t="shared" si="147"/>
        <v/>
      </c>
      <c r="BR244" s="17" t="str">
        <f t="shared" si="148"/>
        <v/>
      </c>
    </row>
    <row r="245" spans="1:70" x14ac:dyDescent="0.25">
      <c r="A245">
        <f t="shared" si="132"/>
        <v>244</v>
      </c>
      <c r="B245" s="9"/>
      <c r="C245" s="12"/>
      <c r="D245" s="11" t="str">
        <f t="shared" si="164"/>
        <v/>
      </c>
      <c r="E245" s="11" t="str">
        <f t="shared" si="133"/>
        <v/>
      </c>
      <c r="F245" s="12"/>
      <c r="G245" s="12"/>
      <c r="H245" s="12"/>
      <c r="I245" s="12"/>
      <c r="J245" s="13"/>
      <c r="K245" s="13"/>
      <c r="L245" s="13"/>
      <c r="M245" s="13"/>
      <c r="N245" s="12"/>
      <c r="O245" s="12"/>
      <c r="P245" s="14" t="str">
        <f t="shared" si="149"/>
        <v/>
      </c>
      <c r="Q245" s="14" t="str">
        <f t="shared" si="150"/>
        <v/>
      </c>
      <c r="R245" s="14" t="str">
        <f t="shared" si="151"/>
        <v/>
      </c>
      <c r="S245" s="14" t="str">
        <f t="shared" si="152"/>
        <v/>
      </c>
      <c r="T245" s="14" t="str">
        <f t="shared" si="153"/>
        <v/>
      </c>
      <c r="U245" s="15" t="str">
        <f>IF(P245="","",P245*Config!$B$6)</f>
        <v/>
      </c>
      <c r="V245" s="15" t="str">
        <f>IF(Q245="","",Q245*Config!$B$6)</f>
        <v/>
      </c>
      <c r="W245" s="15" t="str">
        <f>IF(R245="","",R245*Config!$B$6)</f>
        <v/>
      </c>
      <c r="X245" s="15" t="str">
        <f>IF(S245="","",S245*Config!$B$6)</f>
        <v/>
      </c>
      <c r="Y245" s="15" t="str">
        <f>IF(T245="","",T245*Config!$B$6)</f>
        <v/>
      </c>
      <c r="Z245" s="15" t="str">
        <f>IF(U245="","",Config!$B$4 + SUM($U$2:U245))</f>
        <v/>
      </c>
      <c r="AA245" s="15" t="str">
        <f>IF(V245="","",Config!$B$4 + SUM($V$2:V245))</f>
        <v/>
      </c>
      <c r="AB245" s="15" t="str">
        <f>IF(W245="","",Config!$B$4 + SUM($W$2:W245))</f>
        <v/>
      </c>
      <c r="AC245" s="15" t="str">
        <f>IF(X245="","",Config!$B$4 + SUM($X$2:X245))</f>
        <v/>
      </c>
      <c r="AD245" s="15" t="str">
        <f>IF(Y245="","",Config!$B$4 + SUM($Y$2:Y245))</f>
        <v/>
      </c>
      <c r="AE245" s="15" t="str">
        <f>IF(P245="","",P245*J245/100*Config!$B$11)</f>
        <v/>
      </c>
      <c r="AF245" s="15" t="str">
        <f>IF(Q245="","",Q245*J245/100*Config!$B$11)</f>
        <v/>
      </c>
      <c r="AG245" s="15" t="str">
        <f>IF(R245="","",R245*J245/100*Config!$B$11)</f>
        <v/>
      </c>
      <c r="AH245" s="15" t="str">
        <f>IF(S245="","",S245*J245/100*Config!$B$11)</f>
        <v/>
      </c>
      <c r="AI245" s="15" t="str">
        <f>IF(T245="","",T245*J245/100*Config!$B$11)</f>
        <v/>
      </c>
      <c r="AJ245" s="15" t="str">
        <f>IF(AE245="","",Config!$B$9 + SUM($AE$2:AE245))</f>
        <v/>
      </c>
      <c r="AK245" s="15" t="str">
        <f>IF(AF245="","",Config!$B$9 + SUM($AF$2:AF245))</f>
        <v/>
      </c>
      <c r="AL245" s="15" t="str">
        <f>IF(AG245="","",Config!$B$9 + SUM($AG$2:AG245))</f>
        <v/>
      </c>
      <c r="AM245" s="15" t="str">
        <f>IF(AH245="","",Config!$B$9 + SUM($AH$2:AH245))</f>
        <v/>
      </c>
      <c r="AN245" s="15" t="str">
        <f>IF(AI245="","",Config!$B$9 + SUM($AI$2:AI245))</f>
        <v/>
      </c>
      <c r="AO245" s="16" t="str">
        <f t="shared" si="134"/>
        <v/>
      </c>
      <c r="AP245" s="16" t="str">
        <f t="shared" si="135"/>
        <v/>
      </c>
      <c r="AQ245" s="16" t="str">
        <f t="shared" si="136"/>
        <v/>
      </c>
      <c r="AR245" s="16" t="str">
        <f t="shared" si="137"/>
        <v/>
      </c>
      <c r="AS245" s="16" t="str">
        <f t="shared" si="138"/>
        <v/>
      </c>
      <c r="AT245" s="17" t="str">
        <f t="shared" si="154"/>
        <v/>
      </c>
      <c r="AU245" s="17" t="str">
        <f t="shared" si="155"/>
        <v/>
      </c>
      <c r="AV245" s="17" t="str">
        <f t="shared" si="156"/>
        <v/>
      </c>
      <c r="AW245" s="17" t="str">
        <f t="shared" si="157"/>
        <v/>
      </c>
      <c r="AX245" s="17" t="str">
        <f t="shared" si="158"/>
        <v/>
      </c>
      <c r="AY245" s="17" t="str">
        <f t="shared" si="139"/>
        <v/>
      </c>
      <c r="AZ245" s="17" t="str">
        <f t="shared" si="140"/>
        <v/>
      </c>
      <c r="BA245" s="17" t="str">
        <f t="shared" si="141"/>
        <v/>
      </c>
      <c r="BB245" s="17" t="str">
        <f t="shared" si="142"/>
        <v/>
      </c>
      <c r="BC245" s="17" t="str">
        <f t="shared" si="143"/>
        <v/>
      </c>
      <c r="BD245" s="17" t="str">
        <f>IF(OR(AE245="",B245=""),"",SUMIFS($AE$2:AE245,$B$2:B245,B245))</f>
        <v/>
      </c>
      <c r="BE245" s="17" t="str">
        <f>IF(OR(AF245="",B245=""),"",SUMIFS($AF$2:AF245,$B$2:B245,B245))</f>
        <v/>
      </c>
      <c r="BF245" s="17" t="str">
        <f>IF(OR(AG245="",B245=""),"",SUMIFS($AG$2:AG245,$B$2:B245,B245))</f>
        <v/>
      </c>
      <c r="BG245" s="17" t="str">
        <f>IF(OR(AH245="",B245=""),"",SUMIFS($AH$2:AH245,$B$2:B245,B245))</f>
        <v/>
      </c>
      <c r="BH245" s="17" t="str">
        <f>IF(OR(AI245="",B245=""),"",SUMIFS($AI$2:AI245,$B$2:B245,B245))</f>
        <v/>
      </c>
      <c r="BI245" s="17" t="str">
        <f t="shared" si="159"/>
        <v/>
      </c>
      <c r="BJ245" s="17" t="str">
        <f t="shared" si="160"/>
        <v/>
      </c>
      <c r="BK245" s="17" t="str">
        <f t="shared" si="161"/>
        <v/>
      </c>
      <c r="BL245" s="17" t="str">
        <f t="shared" si="162"/>
        <v/>
      </c>
      <c r="BM245" s="17" t="str">
        <f t="shared" si="163"/>
        <v/>
      </c>
      <c r="BN245" s="17" t="str">
        <f t="shared" si="144"/>
        <v/>
      </c>
      <c r="BO245" s="17" t="str">
        <f t="shared" si="145"/>
        <v/>
      </c>
      <c r="BP245" s="17" t="str">
        <f t="shared" si="146"/>
        <v/>
      </c>
      <c r="BQ245" s="17" t="str">
        <f t="shared" si="147"/>
        <v/>
      </c>
      <c r="BR245" s="17" t="str">
        <f t="shared" si="148"/>
        <v/>
      </c>
    </row>
    <row r="246" spans="1:70" x14ac:dyDescent="0.25">
      <c r="A246">
        <f t="shared" si="132"/>
        <v>245</v>
      </c>
      <c r="B246" s="9"/>
      <c r="C246" s="12"/>
      <c r="D246" s="11" t="str">
        <f t="shared" si="164"/>
        <v/>
      </c>
      <c r="E246" s="11" t="str">
        <f t="shared" si="133"/>
        <v/>
      </c>
      <c r="F246" s="12"/>
      <c r="G246" s="12"/>
      <c r="H246" s="12"/>
      <c r="I246" s="12"/>
      <c r="J246" s="13"/>
      <c r="K246" s="13"/>
      <c r="L246" s="13"/>
      <c r="M246" s="13"/>
      <c r="N246" s="12"/>
      <c r="O246" s="12"/>
      <c r="P246" s="14" t="str">
        <f t="shared" si="149"/>
        <v/>
      </c>
      <c r="Q246" s="14" t="str">
        <f t="shared" si="150"/>
        <v/>
      </c>
      <c r="R246" s="14" t="str">
        <f t="shared" si="151"/>
        <v/>
      </c>
      <c r="S246" s="14" t="str">
        <f t="shared" si="152"/>
        <v/>
      </c>
      <c r="T246" s="14" t="str">
        <f t="shared" si="153"/>
        <v/>
      </c>
      <c r="U246" s="15" t="str">
        <f>IF(P246="","",P246*Config!$B$6)</f>
        <v/>
      </c>
      <c r="V246" s="15" t="str">
        <f>IF(Q246="","",Q246*Config!$B$6)</f>
        <v/>
      </c>
      <c r="W246" s="15" t="str">
        <f>IF(R246="","",R246*Config!$B$6)</f>
        <v/>
      </c>
      <c r="X246" s="15" t="str">
        <f>IF(S246="","",S246*Config!$B$6)</f>
        <v/>
      </c>
      <c r="Y246" s="15" t="str">
        <f>IF(T246="","",T246*Config!$B$6)</f>
        <v/>
      </c>
      <c r="Z246" s="15" t="str">
        <f>IF(U246="","",Config!$B$4 + SUM($U$2:U246))</f>
        <v/>
      </c>
      <c r="AA246" s="15" t="str">
        <f>IF(V246="","",Config!$B$4 + SUM($V$2:V246))</f>
        <v/>
      </c>
      <c r="AB246" s="15" t="str">
        <f>IF(W246="","",Config!$B$4 + SUM($W$2:W246))</f>
        <v/>
      </c>
      <c r="AC246" s="15" t="str">
        <f>IF(X246="","",Config!$B$4 + SUM($X$2:X246))</f>
        <v/>
      </c>
      <c r="AD246" s="15" t="str">
        <f>IF(Y246="","",Config!$B$4 + SUM($Y$2:Y246))</f>
        <v/>
      </c>
      <c r="AE246" s="15" t="str">
        <f>IF(P246="","",P246*J246/100*Config!$B$11)</f>
        <v/>
      </c>
      <c r="AF246" s="15" t="str">
        <f>IF(Q246="","",Q246*J246/100*Config!$B$11)</f>
        <v/>
      </c>
      <c r="AG246" s="15" t="str">
        <f>IF(R246="","",R246*J246/100*Config!$B$11)</f>
        <v/>
      </c>
      <c r="AH246" s="15" t="str">
        <f>IF(S246="","",S246*J246/100*Config!$B$11)</f>
        <v/>
      </c>
      <c r="AI246" s="15" t="str">
        <f>IF(T246="","",T246*J246/100*Config!$B$11)</f>
        <v/>
      </c>
      <c r="AJ246" s="15" t="str">
        <f>IF(AE246="","",Config!$B$9 + SUM($AE$2:AE246))</f>
        <v/>
      </c>
      <c r="AK246" s="15" t="str">
        <f>IF(AF246="","",Config!$B$9 + SUM($AF$2:AF246))</f>
        <v/>
      </c>
      <c r="AL246" s="15" t="str">
        <f>IF(AG246="","",Config!$B$9 + SUM($AG$2:AG246))</f>
        <v/>
      </c>
      <c r="AM246" s="15" t="str">
        <f>IF(AH246="","",Config!$B$9 + SUM($AH$2:AH246))</f>
        <v/>
      </c>
      <c r="AN246" s="15" t="str">
        <f>IF(AI246="","",Config!$B$9 + SUM($AI$2:AI246))</f>
        <v/>
      </c>
      <c r="AO246" s="16" t="str">
        <f t="shared" si="134"/>
        <v/>
      </c>
      <c r="AP246" s="16" t="str">
        <f t="shared" si="135"/>
        <v/>
      </c>
      <c r="AQ246" s="16" t="str">
        <f t="shared" si="136"/>
        <v/>
      </c>
      <c r="AR246" s="16" t="str">
        <f t="shared" si="137"/>
        <v/>
      </c>
      <c r="AS246" s="16" t="str">
        <f t="shared" si="138"/>
        <v/>
      </c>
      <c r="AT246" s="17" t="str">
        <f t="shared" si="154"/>
        <v/>
      </c>
      <c r="AU246" s="17" t="str">
        <f t="shared" si="155"/>
        <v/>
      </c>
      <c r="AV246" s="17" t="str">
        <f t="shared" si="156"/>
        <v/>
      </c>
      <c r="AW246" s="17" t="str">
        <f t="shared" si="157"/>
        <v/>
      </c>
      <c r="AX246" s="17" t="str">
        <f t="shared" si="158"/>
        <v/>
      </c>
      <c r="AY246" s="17" t="str">
        <f t="shared" si="139"/>
        <v/>
      </c>
      <c r="AZ246" s="17" t="str">
        <f t="shared" si="140"/>
        <v/>
      </c>
      <c r="BA246" s="17" t="str">
        <f t="shared" si="141"/>
        <v/>
      </c>
      <c r="BB246" s="17" t="str">
        <f t="shared" si="142"/>
        <v/>
      </c>
      <c r="BC246" s="17" t="str">
        <f t="shared" si="143"/>
        <v/>
      </c>
      <c r="BD246" s="17" t="str">
        <f>IF(OR(AE246="",B246=""),"",SUMIFS($AE$2:AE246,$B$2:B246,B246))</f>
        <v/>
      </c>
      <c r="BE246" s="17" t="str">
        <f>IF(OR(AF246="",B246=""),"",SUMIFS($AF$2:AF246,$B$2:B246,B246))</f>
        <v/>
      </c>
      <c r="BF246" s="17" t="str">
        <f>IF(OR(AG246="",B246=""),"",SUMIFS($AG$2:AG246,$B$2:B246,B246))</f>
        <v/>
      </c>
      <c r="BG246" s="17" t="str">
        <f>IF(OR(AH246="",B246=""),"",SUMIFS($AH$2:AH246,$B$2:B246,B246))</f>
        <v/>
      </c>
      <c r="BH246" s="17" t="str">
        <f>IF(OR(AI246="",B246=""),"",SUMIFS($AI$2:AI246,$B$2:B246,B246))</f>
        <v/>
      </c>
      <c r="BI246" s="17" t="str">
        <f t="shared" si="159"/>
        <v/>
      </c>
      <c r="BJ246" s="17" t="str">
        <f t="shared" si="160"/>
        <v/>
      </c>
      <c r="BK246" s="17" t="str">
        <f t="shared" si="161"/>
        <v/>
      </c>
      <c r="BL246" s="17" t="str">
        <f t="shared" si="162"/>
        <v/>
      </c>
      <c r="BM246" s="17" t="str">
        <f t="shared" si="163"/>
        <v/>
      </c>
      <c r="BN246" s="17" t="str">
        <f t="shared" si="144"/>
        <v/>
      </c>
      <c r="BO246" s="17" t="str">
        <f t="shared" si="145"/>
        <v/>
      </c>
      <c r="BP246" s="17" t="str">
        <f t="shared" si="146"/>
        <v/>
      </c>
      <c r="BQ246" s="17" t="str">
        <f t="shared" si="147"/>
        <v/>
      </c>
      <c r="BR246" s="17" t="str">
        <f t="shared" si="148"/>
        <v/>
      </c>
    </row>
    <row r="247" spans="1:70" x14ac:dyDescent="0.25">
      <c r="A247">
        <f t="shared" si="132"/>
        <v>246</v>
      </c>
      <c r="B247" s="9"/>
      <c r="C247" s="12"/>
      <c r="D247" s="11" t="str">
        <f t="shared" si="164"/>
        <v/>
      </c>
      <c r="E247" s="11" t="str">
        <f t="shared" si="133"/>
        <v/>
      </c>
      <c r="F247" s="12"/>
      <c r="G247" s="12"/>
      <c r="H247" s="12"/>
      <c r="I247" s="12"/>
      <c r="J247" s="13"/>
      <c r="K247" s="13"/>
      <c r="L247" s="13"/>
      <c r="M247" s="13"/>
      <c r="N247" s="12"/>
      <c r="O247" s="12"/>
      <c r="P247" s="14" t="str">
        <f t="shared" si="149"/>
        <v/>
      </c>
      <c r="Q247" s="14" t="str">
        <f t="shared" si="150"/>
        <v/>
      </c>
      <c r="R247" s="14" t="str">
        <f t="shared" si="151"/>
        <v/>
      </c>
      <c r="S247" s="14" t="str">
        <f t="shared" si="152"/>
        <v/>
      </c>
      <c r="T247" s="14" t="str">
        <f t="shared" si="153"/>
        <v/>
      </c>
      <c r="U247" s="15" t="str">
        <f>IF(P247="","",P247*Config!$B$6)</f>
        <v/>
      </c>
      <c r="V247" s="15" t="str">
        <f>IF(Q247="","",Q247*Config!$B$6)</f>
        <v/>
      </c>
      <c r="W247" s="15" t="str">
        <f>IF(R247="","",R247*Config!$B$6)</f>
        <v/>
      </c>
      <c r="X247" s="15" t="str">
        <f>IF(S247="","",S247*Config!$B$6)</f>
        <v/>
      </c>
      <c r="Y247" s="15" t="str">
        <f>IF(T247="","",T247*Config!$B$6)</f>
        <v/>
      </c>
      <c r="Z247" s="15" t="str">
        <f>IF(U247="","",Config!$B$4 + SUM($U$2:U247))</f>
        <v/>
      </c>
      <c r="AA247" s="15" t="str">
        <f>IF(V247="","",Config!$B$4 + SUM($V$2:V247))</f>
        <v/>
      </c>
      <c r="AB247" s="15" t="str">
        <f>IF(W247="","",Config!$B$4 + SUM($W$2:W247))</f>
        <v/>
      </c>
      <c r="AC247" s="15" t="str">
        <f>IF(X247="","",Config!$B$4 + SUM($X$2:X247))</f>
        <v/>
      </c>
      <c r="AD247" s="15" t="str">
        <f>IF(Y247="","",Config!$B$4 + SUM($Y$2:Y247))</f>
        <v/>
      </c>
      <c r="AE247" s="15" t="str">
        <f>IF(P247="","",P247*J247/100*Config!$B$11)</f>
        <v/>
      </c>
      <c r="AF247" s="15" t="str">
        <f>IF(Q247="","",Q247*J247/100*Config!$B$11)</f>
        <v/>
      </c>
      <c r="AG247" s="15" t="str">
        <f>IF(R247="","",R247*J247/100*Config!$B$11)</f>
        <v/>
      </c>
      <c r="AH247" s="15" t="str">
        <f>IF(S247="","",S247*J247/100*Config!$B$11)</f>
        <v/>
      </c>
      <c r="AI247" s="15" t="str">
        <f>IF(T247="","",T247*J247/100*Config!$B$11)</f>
        <v/>
      </c>
      <c r="AJ247" s="15" t="str">
        <f>IF(AE247="","",Config!$B$9 + SUM($AE$2:AE247))</f>
        <v/>
      </c>
      <c r="AK247" s="15" t="str">
        <f>IF(AF247="","",Config!$B$9 + SUM($AF$2:AF247))</f>
        <v/>
      </c>
      <c r="AL247" s="15" t="str">
        <f>IF(AG247="","",Config!$B$9 + SUM($AG$2:AG247))</f>
        <v/>
      </c>
      <c r="AM247" s="15" t="str">
        <f>IF(AH247="","",Config!$B$9 + SUM($AH$2:AH247))</f>
        <v/>
      </c>
      <c r="AN247" s="15" t="str">
        <f>IF(AI247="","",Config!$B$9 + SUM($AI$2:AI247))</f>
        <v/>
      </c>
      <c r="AO247" s="16" t="str">
        <f t="shared" si="134"/>
        <v/>
      </c>
      <c r="AP247" s="16" t="str">
        <f t="shared" si="135"/>
        <v/>
      </c>
      <c r="AQ247" s="16" t="str">
        <f t="shared" si="136"/>
        <v/>
      </c>
      <c r="AR247" s="16" t="str">
        <f t="shared" si="137"/>
        <v/>
      </c>
      <c r="AS247" s="16" t="str">
        <f t="shared" si="138"/>
        <v/>
      </c>
      <c r="AT247" s="17" t="str">
        <f t="shared" si="154"/>
        <v/>
      </c>
      <c r="AU247" s="17" t="str">
        <f t="shared" si="155"/>
        <v/>
      </c>
      <c r="AV247" s="17" t="str">
        <f t="shared" si="156"/>
        <v/>
      </c>
      <c r="AW247" s="17" t="str">
        <f t="shared" si="157"/>
        <v/>
      </c>
      <c r="AX247" s="17" t="str">
        <f t="shared" si="158"/>
        <v/>
      </c>
      <c r="AY247" s="17" t="str">
        <f t="shared" si="139"/>
        <v/>
      </c>
      <c r="AZ247" s="17" t="str">
        <f t="shared" si="140"/>
        <v/>
      </c>
      <c r="BA247" s="17" t="str">
        <f t="shared" si="141"/>
        <v/>
      </c>
      <c r="BB247" s="17" t="str">
        <f t="shared" si="142"/>
        <v/>
      </c>
      <c r="BC247" s="17" t="str">
        <f t="shared" si="143"/>
        <v/>
      </c>
      <c r="BD247" s="17" t="str">
        <f>IF(OR(AE247="",B247=""),"",SUMIFS($AE$2:AE247,$B$2:B247,B247))</f>
        <v/>
      </c>
      <c r="BE247" s="17" t="str">
        <f>IF(OR(AF247="",B247=""),"",SUMIFS($AF$2:AF247,$B$2:B247,B247))</f>
        <v/>
      </c>
      <c r="BF247" s="17" t="str">
        <f>IF(OR(AG247="",B247=""),"",SUMIFS($AG$2:AG247,$B$2:B247,B247))</f>
        <v/>
      </c>
      <c r="BG247" s="17" t="str">
        <f>IF(OR(AH247="",B247=""),"",SUMIFS($AH$2:AH247,$B$2:B247,B247))</f>
        <v/>
      </c>
      <c r="BH247" s="17" t="str">
        <f>IF(OR(AI247="",B247=""),"",SUMIFS($AI$2:AI247,$B$2:B247,B247))</f>
        <v/>
      </c>
      <c r="BI247" s="17" t="str">
        <f t="shared" si="159"/>
        <v/>
      </c>
      <c r="BJ247" s="17" t="str">
        <f t="shared" si="160"/>
        <v/>
      </c>
      <c r="BK247" s="17" t="str">
        <f t="shared" si="161"/>
        <v/>
      </c>
      <c r="BL247" s="17" t="str">
        <f t="shared" si="162"/>
        <v/>
      </c>
      <c r="BM247" s="17" t="str">
        <f t="shared" si="163"/>
        <v/>
      </c>
      <c r="BN247" s="17" t="str">
        <f t="shared" si="144"/>
        <v/>
      </c>
      <c r="BO247" s="17" t="str">
        <f t="shared" si="145"/>
        <v/>
      </c>
      <c r="BP247" s="17" t="str">
        <f t="shared" si="146"/>
        <v/>
      </c>
      <c r="BQ247" s="17" t="str">
        <f t="shared" si="147"/>
        <v/>
      </c>
      <c r="BR247" s="17" t="str">
        <f t="shared" si="148"/>
        <v/>
      </c>
    </row>
    <row r="248" spans="1:70" x14ac:dyDescent="0.25">
      <c r="A248">
        <f t="shared" si="132"/>
        <v>247</v>
      </c>
      <c r="B248" s="9"/>
      <c r="C248" s="12"/>
      <c r="D248" s="11" t="str">
        <f t="shared" si="164"/>
        <v/>
      </c>
      <c r="E248" s="11" t="str">
        <f t="shared" si="133"/>
        <v/>
      </c>
      <c r="F248" s="12"/>
      <c r="G248" s="12"/>
      <c r="H248" s="12"/>
      <c r="I248" s="12"/>
      <c r="J248" s="13"/>
      <c r="K248" s="13"/>
      <c r="L248" s="13"/>
      <c r="M248" s="13"/>
      <c r="N248" s="12"/>
      <c r="O248" s="12"/>
      <c r="P248" s="14" t="str">
        <f t="shared" si="149"/>
        <v/>
      </c>
      <c r="Q248" s="14" t="str">
        <f t="shared" si="150"/>
        <v/>
      </c>
      <c r="R248" s="14" t="str">
        <f t="shared" si="151"/>
        <v/>
      </c>
      <c r="S248" s="14" t="str">
        <f t="shared" si="152"/>
        <v/>
      </c>
      <c r="T248" s="14" t="str">
        <f t="shared" si="153"/>
        <v/>
      </c>
      <c r="U248" s="15" t="str">
        <f>IF(P248="","",P248*Config!$B$6)</f>
        <v/>
      </c>
      <c r="V248" s="15" t="str">
        <f>IF(Q248="","",Q248*Config!$B$6)</f>
        <v/>
      </c>
      <c r="W248" s="15" t="str">
        <f>IF(R248="","",R248*Config!$B$6)</f>
        <v/>
      </c>
      <c r="X248" s="15" t="str">
        <f>IF(S248="","",S248*Config!$B$6)</f>
        <v/>
      </c>
      <c r="Y248" s="15" t="str">
        <f>IF(T248="","",T248*Config!$B$6)</f>
        <v/>
      </c>
      <c r="Z248" s="15" t="str">
        <f>IF(U248="","",Config!$B$4 + SUM($U$2:U248))</f>
        <v/>
      </c>
      <c r="AA248" s="15" t="str">
        <f>IF(V248="","",Config!$B$4 + SUM($V$2:V248))</f>
        <v/>
      </c>
      <c r="AB248" s="15" t="str">
        <f>IF(W248="","",Config!$B$4 + SUM($W$2:W248))</f>
        <v/>
      </c>
      <c r="AC248" s="15" t="str">
        <f>IF(X248="","",Config!$B$4 + SUM($X$2:X248))</f>
        <v/>
      </c>
      <c r="AD248" s="15" t="str">
        <f>IF(Y248="","",Config!$B$4 + SUM($Y$2:Y248))</f>
        <v/>
      </c>
      <c r="AE248" s="15" t="str">
        <f>IF(P248="","",P248*J248/100*Config!$B$11)</f>
        <v/>
      </c>
      <c r="AF248" s="15" t="str">
        <f>IF(Q248="","",Q248*J248/100*Config!$B$11)</f>
        <v/>
      </c>
      <c r="AG248" s="15" t="str">
        <f>IF(R248="","",R248*J248/100*Config!$B$11)</f>
        <v/>
      </c>
      <c r="AH248" s="15" t="str">
        <f>IF(S248="","",S248*J248/100*Config!$B$11)</f>
        <v/>
      </c>
      <c r="AI248" s="15" t="str">
        <f>IF(T248="","",T248*J248/100*Config!$B$11)</f>
        <v/>
      </c>
      <c r="AJ248" s="15" t="str">
        <f>IF(AE248="","",Config!$B$9 + SUM($AE$2:AE248))</f>
        <v/>
      </c>
      <c r="AK248" s="15" t="str">
        <f>IF(AF248="","",Config!$B$9 + SUM($AF$2:AF248))</f>
        <v/>
      </c>
      <c r="AL248" s="15" t="str">
        <f>IF(AG248="","",Config!$B$9 + SUM($AG$2:AG248))</f>
        <v/>
      </c>
      <c r="AM248" s="15" t="str">
        <f>IF(AH248="","",Config!$B$9 + SUM($AH$2:AH248))</f>
        <v/>
      </c>
      <c r="AN248" s="15" t="str">
        <f>IF(AI248="","",Config!$B$9 + SUM($AI$2:AI248))</f>
        <v/>
      </c>
      <c r="AO248" s="16" t="str">
        <f t="shared" si="134"/>
        <v/>
      </c>
      <c r="AP248" s="16" t="str">
        <f t="shared" si="135"/>
        <v/>
      </c>
      <c r="AQ248" s="16" t="str">
        <f t="shared" si="136"/>
        <v/>
      </c>
      <c r="AR248" s="16" t="str">
        <f t="shared" si="137"/>
        <v/>
      </c>
      <c r="AS248" s="16" t="str">
        <f t="shared" si="138"/>
        <v/>
      </c>
      <c r="AT248" s="17" t="str">
        <f t="shared" si="154"/>
        <v/>
      </c>
      <c r="AU248" s="17" t="str">
        <f t="shared" si="155"/>
        <v/>
      </c>
      <c r="AV248" s="17" t="str">
        <f t="shared" si="156"/>
        <v/>
      </c>
      <c r="AW248" s="17" t="str">
        <f t="shared" si="157"/>
        <v/>
      </c>
      <c r="AX248" s="17" t="str">
        <f t="shared" si="158"/>
        <v/>
      </c>
      <c r="AY248" s="17" t="str">
        <f t="shared" si="139"/>
        <v/>
      </c>
      <c r="AZ248" s="17" t="str">
        <f t="shared" si="140"/>
        <v/>
      </c>
      <c r="BA248" s="17" t="str">
        <f t="shared" si="141"/>
        <v/>
      </c>
      <c r="BB248" s="17" t="str">
        <f t="shared" si="142"/>
        <v/>
      </c>
      <c r="BC248" s="17" t="str">
        <f t="shared" si="143"/>
        <v/>
      </c>
      <c r="BD248" s="17" t="str">
        <f>IF(OR(AE248="",B248=""),"",SUMIFS($AE$2:AE248,$B$2:B248,B248))</f>
        <v/>
      </c>
      <c r="BE248" s="17" t="str">
        <f>IF(OR(AF248="",B248=""),"",SUMIFS($AF$2:AF248,$B$2:B248,B248))</f>
        <v/>
      </c>
      <c r="BF248" s="17" t="str">
        <f>IF(OR(AG248="",B248=""),"",SUMIFS($AG$2:AG248,$B$2:B248,B248))</f>
        <v/>
      </c>
      <c r="BG248" s="17" t="str">
        <f>IF(OR(AH248="",B248=""),"",SUMIFS($AH$2:AH248,$B$2:B248,B248))</f>
        <v/>
      </c>
      <c r="BH248" s="17" t="str">
        <f>IF(OR(AI248="",B248=""),"",SUMIFS($AI$2:AI248,$B$2:B248,B248))</f>
        <v/>
      </c>
      <c r="BI248" s="17" t="str">
        <f t="shared" si="159"/>
        <v/>
      </c>
      <c r="BJ248" s="17" t="str">
        <f t="shared" si="160"/>
        <v/>
      </c>
      <c r="BK248" s="17" t="str">
        <f t="shared" si="161"/>
        <v/>
      </c>
      <c r="BL248" s="17" t="str">
        <f t="shared" si="162"/>
        <v/>
      </c>
      <c r="BM248" s="17" t="str">
        <f t="shared" si="163"/>
        <v/>
      </c>
      <c r="BN248" s="17" t="str">
        <f t="shared" si="144"/>
        <v/>
      </c>
      <c r="BO248" s="17" t="str">
        <f t="shared" si="145"/>
        <v/>
      </c>
      <c r="BP248" s="17" t="str">
        <f t="shared" si="146"/>
        <v/>
      </c>
      <c r="BQ248" s="17" t="str">
        <f t="shared" si="147"/>
        <v/>
      </c>
      <c r="BR248" s="17" t="str">
        <f t="shared" si="148"/>
        <v/>
      </c>
    </row>
    <row r="249" spans="1:70" x14ac:dyDescent="0.25">
      <c r="A249">
        <f t="shared" si="132"/>
        <v>248</v>
      </c>
      <c r="B249" s="9"/>
      <c r="C249" s="12"/>
      <c r="D249" s="11" t="str">
        <f t="shared" si="164"/>
        <v/>
      </c>
      <c r="E249" s="11" t="str">
        <f t="shared" si="133"/>
        <v/>
      </c>
      <c r="F249" s="12"/>
      <c r="G249" s="12"/>
      <c r="H249" s="12"/>
      <c r="I249" s="12"/>
      <c r="J249" s="13"/>
      <c r="K249" s="13"/>
      <c r="L249" s="13"/>
      <c r="M249" s="13"/>
      <c r="N249" s="12"/>
      <c r="O249" s="12"/>
      <c r="P249" s="14" t="str">
        <f t="shared" si="149"/>
        <v/>
      </c>
      <c r="Q249" s="14" t="str">
        <f t="shared" si="150"/>
        <v/>
      </c>
      <c r="R249" s="14" t="str">
        <f t="shared" si="151"/>
        <v/>
      </c>
      <c r="S249" s="14" t="str">
        <f t="shared" si="152"/>
        <v/>
      </c>
      <c r="T249" s="14" t="str">
        <f t="shared" si="153"/>
        <v/>
      </c>
      <c r="U249" s="15" t="str">
        <f>IF(P249="","",P249*Config!$B$6)</f>
        <v/>
      </c>
      <c r="V249" s="15" t="str">
        <f>IF(Q249="","",Q249*Config!$B$6)</f>
        <v/>
      </c>
      <c r="W249" s="15" t="str">
        <f>IF(R249="","",R249*Config!$B$6)</f>
        <v/>
      </c>
      <c r="X249" s="15" t="str">
        <f>IF(S249="","",S249*Config!$B$6)</f>
        <v/>
      </c>
      <c r="Y249" s="15" t="str">
        <f>IF(T249="","",T249*Config!$B$6)</f>
        <v/>
      </c>
      <c r="Z249" s="15" t="str">
        <f>IF(U249="","",Config!$B$4 + SUM($U$2:U249))</f>
        <v/>
      </c>
      <c r="AA249" s="15" t="str">
        <f>IF(V249="","",Config!$B$4 + SUM($V$2:V249))</f>
        <v/>
      </c>
      <c r="AB249" s="15" t="str">
        <f>IF(W249="","",Config!$B$4 + SUM($W$2:W249))</f>
        <v/>
      </c>
      <c r="AC249" s="15" t="str">
        <f>IF(X249="","",Config!$B$4 + SUM($X$2:X249))</f>
        <v/>
      </c>
      <c r="AD249" s="15" t="str">
        <f>IF(Y249="","",Config!$B$4 + SUM($Y$2:Y249))</f>
        <v/>
      </c>
      <c r="AE249" s="15" t="str">
        <f>IF(P249="","",P249*J249/100*Config!$B$11)</f>
        <v/>
      </c>
      <c r="AF249" s="15" t="str">
        <f>IF(Q249="","",Q249*J249/100*Config!$B$11)</f>
        <v/>
      </c>
      <c r="AG249" s="15" t="str">
        <f>IF(R249="","",R249*J249/100*Config!$B$11)</f>
        <v/>
      </c>
      <c r="AH249" s="15" t="str">
        <f>IF(S249="","",S249*J249/100*Config!$B$11)</f>
        <v/>
      </c>
      <c r="AI249" s="15" t="str">
        <f>IF(T249="","",T249*J249/100*Config!$B$11)</f>
        <v/>
      </c>
      <c r="AJ249" s="15" t="str">
        <f>IF(AE249="","",Config!$B$9 + SUM($AE$2:AE249))</f>
        <v/>
      </c>
      <c r="AK249" s="15" t="str">
        <f>IF(AF249="","",Config!$B$9 + SUM($AF$2:AF249))</f>
        <v/>
      </c>
      <c r="AL249" s="15" t="str">
        <f>IF(AG249="","",Config!$B$9 + SUM($AG$2:AG249))</f>
        <v/>
      </c>
      <c r="AM249" s="15" t="str">
        <f>IF(AH249="","",Config!$B$9 + SUM($AH$2:AH249))</f>
        <v/>
      </c>
      <c r="AN249" s="15" t="str">
        <f>IF(AI249="","",Config!$B$9 + SUM($AI$2:AI249))</f>
        <v/>
      </c>
      <c r="AO249" s="16" t="str">
        <f t="shared" si="134"/>
        <v/>
      </c>
      <c r="AP249" s="16" t="str">
        <f t="shared" si="135"/>
        <v/>
      </c>
      <c r="AQ249" s="16" t="str">
        <f t="shared" si="136"/>
        <v/>
      </c>
      <c r="AR249" s="16" t="str">
        <f t="shared" si="137"/>
        <v/>
      </c>
      <c r="AS249" s="16" t="str">
        <f t="shared" si="138"/>
        <v/>
      </c>
      <c r="AT249" s="17" t="str">
        <f t="shared" si="154"/>
        <v/>
      </c>
      <c r="AU249" s="17" t="str">
        <f t="shared" si="155"/>
        <v/>
      </c>
      <c r="AV249" s="17" t="str">
        <f t="shared" si="156"/>
        <v/>
      </c>
      <c r="AW249" s="17" t="str">
        <f t="shared" si="157"/>
        <v/>
      </c>
      <c r="AX249" s="17" t="str">
        <f t="shared" si="158"/>
        <v/>
      </c>
      <c r="AY249" s="17" t="str">
        <f t="shared" si="139"/>
        <v/>
      </c>
      <c r="AZ249" s="17" t="str">
        <f t="shared" si="140"/>
        <v/>
      </c>
      <c r="BA249" s="17" t="str">
        <f t="shared" si="141"/>
        <v/>
      </c>
      <c r="BB249" s="17" t="str">
        <f t="shared" si="142"/>
        <v/>
      </c>
      <c r="BC249" s="17" t="str">
        <f t="shared" si="143"/>
        <v/>
      </c>
      <c r="BD249" s="17" t="str">
        <f>IF(OR(AE249="",B249=""),"",SUMIFS($AE$2:AE249,$B$2:B249,B249))</f>
        <v/>
      </c>
      <c r="BE249" s="17" t="str">
        <f>IF(OR(AF249="",B249=""),"",SUMIFS($AF$2:AF249,$B$2:B249,B249))</f>
        <v/>
      </c>
      <c r="BF249" s="17" t="str">
        <f>IF(OR(AG249="",B249=""),"",SUMIFS($AG$2:AG249,$B$2:B249,B249))</f>
        <v/>
      </c>
      <c r="BG249" s="17" t="str">
        <f>IF(OR(AH249="",B249=""),"",SUMIFS($AH$2:AH249,$B$2:B249,B249))</f>
        <v/>
      </c>
      <c r="BH249" s="17" t="str">
        <f>IF(OR(AI249="",B249=""),"",SUMIFS($AI$2:AI249,$B$2:B249,B249))</f>
        <v/>
      </c>
      <c r="BI249" s="17" t="str">
        <f t="shared" si="159"/>
        <v/>
      </c>
      <c r="BJ249" s="17" t="str">
        <f t="shared" si="160"/>
        <v/>
      </c>
      <c r="BK249" s="17" t="str">
        <f t="shared" si="161"/>
        <v/>
      </c>
      <c r="BL249" s="17" t="str">
        <f t="shared" si="162"/>
        <v/>
      </c>
      <c r="BM249" s="17" t="str">
        <f t="shared" si="163"/>
        <v/>
      </c>
      <c r="BN249" s="17" t="str">
        <f t="shared" si="144"/>
        <v/>
      </c>
      <c r="BO249" s="17" t="str">
        <f t="shared" si="145"/>
        <v/>
      </c>
      <c r="BP249" s="17" t="str">
        <f t="shared" si="146"/>
        <v/>
      </c>
      <c r="BQ249" s="17" t="str">
        <f t="shared" si="147"/>
        <v/>
      </c>
      <c r="BR249" s="17" t="str">
        <f t="shared" si="148"/>
        <v/>
      </c>
    </row>
    <row r="250" spans="1:70" x14ac:dyDescent="0.25">
      <c r="A250">
        <f t="shared" si="132"/>
        <v>249</v>
      </c>
      <c r="B250" s="9"/>
      <c r="C250" s="12"/>
      <c r="D250" s="11" t="str">
        <f t="shared" si="164"/>
        <v/>
      </c>
      <c r="E250" s="11" t="str">
        <f t="shared" si="133"/>
        <v/>
      </c>
      <c r="F250" s="12"/>
      <c r="G250" s="12"/>
      <c r="H250" s="12"/>
      <c r="I250" s="12"/>
      <c r="J250" s="13"/>
      <c r="K250" s="13"/>
      <c r="L250" s="13"/>
      <c r="M250" s="13"/>
      <c r="N250" s="12"/>
      <c r="O250" s="12"/>
      <c r="P250" s="14" t="str">
        <f t="shared" si="149"/>
        <v/>
      </c>
      <c r="Q250" s="14" t="str">
        <f t="shared" si="150"/>
        <v/>
      </c>
      <c r="R250" s="14" t="str">
        <f t="shared" si="151"/>
        <v/>
      </c>
      <c r="S250" s="14" t="str">
        <f t="shared" si="152"/>
        <v/>
      </c>
      <c r="T250" s="14" t="str">
        <f t="shared" si="153"/>
        <v/>
      </c>
      <c r="U250" s="15" t="str">
        <f>IF(P250="","",P250*Config!$B$6)</f>
        <v/>
      </c>
      <c r="V250" s="15" t="str">
        <f>IF(Q250="","",Q250*Config!$B$6)</f>
        <v/>
      </c>
      <c r="W250" s="15" t="str">
        <f>IF(R250="","",R250*Config!$B$6)</f>
        <v/>
      </c>
      <c r="X250" s="15" t="str">
        <f>IF(S250="","",S250*Config!$B$6)</f>
        <v/>
      </c>
      <c r="Y250" s="15" t="str">
        <f>IF(T250="","",T250*Config!$B$6)</f>
        <v/>
      </c>
      <c r="Z250" s="15" t="str">
        <f>IF(U250="","",Config!$B$4 + SUM($U$2:U250))</f>
        <v/>
      </c>
      <c r="AA250" s="15" t="str">
        <f>IF(V250="","",Config!$B$4 + SUM($V$2:V250))</f>
        <v/>
      </c>
      <c r="AB250" s="15" t="str">
        <f>IF(W250="","",Config!$B$4 + SUM($W$2:W250))</f>
        <v/>
      </c>
      <c r="AC250" s="15" t="str">
        <f>IF(X250="","",Config!$B$4 + SUM($X$2:X250))</f>
        <v/>
      </c>
      <c r="AD250" s="15" t="str">
        <f>IF(Y250="","",Config!$B$4 + SUM($Y$2:Y250))</f>
        <v/>
      </c>
      <c r="AE250" s="15" t="str">
        <f>IF(P250="","",P250*J250/100*Config!$B$11)</f>
        <v/>
      </c>
      <c r="AF250" s="15" t="str">
        <f>IF(Q250="","",Q250*J250/100*Config!$B$11)</f>
        <v/>
      </c>
      <c r="AG250" s="15" t="str">
        <f>IF(R250="","",R250*J250/100*Config!$B$11)</f>
        <v/>
      </c>
      <c r="AH250" s="15" t="str">
        <f>IF(S250="","",S250*J250/100*Config!$B$11)</f>
        <v/>
      </c>
      <c r="AI250" s="15" t="str">
        <f>IF(T250="","",T250*J250/100*Config!$B$11)</f>
        <v/>
      </c>
      <c r="AJ250" s="15" t="str">
        <f>IF(AE250="","",Config!$B$9 + SUM($AE$2:AE250))</f>
        <v/>
      </c>
      <c r="AK250" s="15" t="str">
        <f>IF(AF250="","",Config!$B$9 + SUM($AF$2:AF250))</f>
        <v/>
      </c>
      <c r="AL250" s="15" t="str">
        <f>IF(AG250="","",Config!$B$9 + SUM($AG$2:AG250))</f>
        <v/>
      </c>
      <c r="AM250" s="15" t="str">
        <f>IF(AH250="","",Config!$B$9 + SUM($AH$2:AH250))</f>
        <v/>
      </c>
      <c r="AN250" s="15" t="str">
        <f>IF(AI250="","",Config!$B$9 + SUM($AI$2:AI250))</f>
        <v/>
      </c>
      <c r="AO250" s="16" t="str">
        <f t="shared" si="134"/>
        <v/>
      </c>
      <c r="AP250" s="16" t="str">
        <f t="shared" si="135"/>
        <v/>
      </c>
      <c r="AQ250" s="16" t="str">
        <f t="shared" si="136"/>
        <v/>
      </c>
      <c r="AR250" s="16" t="str">
        <f t="shared" si="137"/>
        <v/>
      </c>
      <c r="AS250" s="16" t="str">
        <f t="shared" si="138"/>
        <v/>
      </c>
      <c r="AT250" s="17" t="str">
        <f t="shared" si="154"/>
        <v/>
      </c>
      <c r="AU250" s="17" t="str">
        <f t="shared" si="155"/>
        <v/>
      </c>
      <c r="AV250" s="17" t="str">
        <f t="shared" si="156"/>
        <v/>
      </c>
      <c r="AW250" s="17" t="str">
        <f t="shared" si="157"/>
        <v/>
      </c>
      <c r="AX250" s="17" t="str">
        <f t="shared" si="158"/>
        <v/>
      </c>
      <c r="AY250" s="17" t="str">
        <f t="shared" si="139"/>
        <v/>
      </c>
      <c r="AZ250" s="17" t="str">
        <f t="shared" si="140"/>
        <v/>
      </c>
      <c r="BA250" s="17" t="str">
        <f t="shared" si="141"/>
        <v/>
      </c>
      <c r="BB250" s="17" t="str">
        <f t="shared" si="142"/>
        <v/>
      </c>
      <c r="BC250" s="17" t="str">
        <f t="shared" si="143"/>
        <v/>
      </c>
      <c r="BD250" s="17" t="str">
        <f>IF(OR(AE250="",B250=""),"",SUMIFS($AE$2:AE250,$B$2:B250,B250))</f>
        <v/>
      </c>
      <c r="BE250" s="17" t="str">
        <f>IF(OR(AF250="",B250=""),"",SUMIFS($AF$2:AF250,$B$2:B250,B250))</f>
        <v/>
      </c>
      <c r="BF250" s="17" t="str">
        <f>IF(OR(AG250="",B250=""),"",SUMIFS($AG$2:AG250,$B$2:B250,B250))</f>
        <v/>
      </c>
      <c r="BG250" s="17" t="str">
        <f>IF(OR(AH250="",B250=""),"",SUMIFS($AH$2:AH250,$B$2:B250,B250))</f>
        <v/>
      </c>
      <c r="BH250" s="17" t="str">
        <f>IF(OR(AI250="",B250=""),"",SUMIFS($AI$2:AI250,$B$2:B250,B250))</f>
        <v/>
      </c>
      <c r="BI250" s="17" t="str">
        <f t="shared" si="159"/>
        <v/>
      </c>
      <c r="BJ250" s="17" t="str">
        <f t="shared" si="160"/>
        <v/>
      </c>
      <c r="BK250" s="17" t="str">
        <f t="shared" si="161"/>
        <v/>
      </c>
      <c r="BL250" s="17" t="str">
        <f t="shared" si="162"/>
        <v/>
      </c>
      <c r="BM250" s="17" t="str">
        <f t="shared" si="163"/>
        <v/>
      </c>
      <c r="BN250" s="17" t="str">
        <f t="shared" si="144"/>
        <v/>
      </c>
      <c r="BO250" s="17" t="str">
        <f t="shared" si="145"/>
        <v/>
      </c>
      <c r="BP250" s="17" t="str">
        <f t="shared" si="146"/>
        <v/>
      </c>
      <c r="BQ250" s="17" t="str">
        <f t="shared" si="147"/>
        <v/>
      </c>
      <c r="BR250" s="17" t="str">
        <f t="shared" si="148"/>
        <v/>
      </c>
    </row>
    <row r="251" spans="1:70" x14ac:dyDescent="0.25">
      <c r="A251">
        <f t="shared" si="132"/>
        <v>250</v>
      </c>
      <c r="B251" s="9"/>
      <c r="C251" s="12"/>
      <c r="D251" s="11" t="str">
        <f t="shared" si="164"/>
        <v/>
      </c>
      <c r="E251" s="11" t="str">
        <f t="shared" si="133"/>
        <v/>
      </c>
      <c r="F251" s="12"/>
      <c r="G251" s="12"/>
      <c r="H251" s="12"/>
      <c r="I251" s="12"/>
      <c r="J251" s="13"/>
      <c r="K251" s="13"/>
      <c r="L251" s="13"/>
      <c r="M251" s="13"/>
      <c r="N251" s="12"/>
      <c r="O251" s="12"/>
      <c r="P251" s="14" t="str">
        <f t="shared" si="149"/>
        <v/>
      </c>
      <c r="Q251" s="14" t="str">
        <f t="shared" si="150"/>
        <v/>
      </c>
      <c r="R251" s="14" t="str">
        <f t="shared" si="151"/>
        <v/>
      </c>
      <c r="S251" s="14" t="str">
        <f t="shared" si="152"/>
        <v/>
      </c>
      <c r="T251" s="14" t="str">
        <f t="shared" si="153"/>
        <v/>
      </c>
      <c r="U251" s="15" t="str">
        <f>IF(P251="","",P251*Config!$B$6)</f>
        <v/>
      </c>
      <c r="V251" s="15" t="str">
        <f>IF(Q251="","",Q251*Config!$B$6)</f>
        <v/>
      </c>
      <c r="W251" s="15" t="str">
        <f>IF(R251="","",R251*Config!$B$6)</f>
        <v/>
      </c>
      <c r="X251" s="15" t="str">
        <f>IF(S251="","",S251*Config!$B$6)</f>
        <v/>
      </c>
      <c r="Y251" s="15" t="str">
        <f>IF(T251="","",T251*Config!$B$6)</f>
        <v/>
      </c>
      <c r="Z251" s="15" t="str">
        <f>IF(U251="","",Config!$B$4 + SUM($U$2:U251))</f>
        <v/>
      </c>
      <c r="AA251" s="15" t="str">
        <f>IF(V251="","",Config!$B$4 + SUM($V$2:V251))</f>
        <v/>
      </c>
      <c r="AB251" s="15" t="str">
        <f>IF(W251="","",Config!$B$4 + SUM($W$2:W251))</f>
        <v/>
      </c>
      <c r="AC251" s="15" t="str">
        <f>IF(X251="","",Config!$B$4 + SUM($X$2:X251))</f>
        <v/>
      </c>
      <c r="AD251" s="15" t="str">
        <f>IF(Y251="","",Config!$B$4 + SUM($Y$2:Y251))</f>
        <v/>
      </c>
      <c r="AE251" s="15" t="str">
        <f>IF(P251="","",P251*J251/100*Config!$B$11)</f>
        <v/>
      </c>
      <c r="AF251" s="15" t="str">
        <f>IF(Q251="","",Q251*J251/100*Config!$B$11)</f>
        <v/>
      </c>
      <c r="AG251" s="15" t="str">
        <f>IF(R251="","",R251*J251/100*Config!$B$11)</f>
        <v/>
      </c>
      <c r="AH251" s="15" t="str">
        <f>IF(S251="","",S251*J251/100*Config!$B$11)</f>
        <v/>
      </c>
      <c r="AI251" s="15" t="str">
        <f>IF(T251="","",T251*J251/100*Config!$B$11)</f>
        <v/>
      </c>
      <c r="AJ251" s="15" t="str">
        <f>IF(AE251="","",Config!$B$9 + SUM($AE$2:AE251))</f>
        <v/>
      </c>
      <c r="AK251" s="15" t="str">
        <f>IF(AF251="","",Config!$B$9 + SUM($AF$2:AF251))</f>
        <v/>
      </c>
      <c r="AL251" s="15" t="str">
        <f>IF(AG251="","",Config!$B$9 + SUM($AG$2:AG251))</f>
        <v/>
      </c>
      <c r="AM251" s="15" t="str">
        <f>IF(AH251="","",Config!$B$9 + SUM($AH$2:AH251))</f>
        <v/>
      </c>
      <c r="AN251" s="15" t="str">
        <f>IF(AI251="","",Config!$B$9 + SUM($AI$2:AI251))</f>
        <v/>
      </c>
      <c r="AO251" s="16" t="str">
        <f t="shared" si="134"/>
        <v/>
      </c>
      <c r="AP251" s="16" t="str">
        <f t="shared" si="135"/>
        <v/>
      </c>
      <c r="AQ251" s="16" t="str">
        <f t="shared" si="136"/>
        <v/>
      </c>
      <c r="AR251" s="16" t="str">
        <f t="shared" si="137"/>
        <v/>
      </c>
      <c r="AS251" s="16" t="str">
        <f t="shared" si="138"/>
        <v/>
      </c>
      <c r="AT251" s="17" t="str">
        <f t="shared" si="154"/>
        <v/>
      </c>
      <c r="AU251" s="17" t="str">
        <f t="shared" si="155"/>
        <v/>
      </c>
      <c r="AV251" s="17" t="str">
        <f t="shared" si="156"/>
        <v/>
      </c>
      <c r="AW251" s="17" t="str">
        <f t="shared" si="157"/>
        <v/>
      </c>
      <c r="AX251" s="17" t="str">
        <f t="shared" si="158"/>
        <v/>
      </c>
      <c r="AY251" s="17" t="str">
        <f t="shared" si="139"/>
        <v/>
      </c>
      <c r="AZ251" s="17" t="str">
        <f t="shared" si="140"/>
        <v/>
      </c>
      <c r="BA251" s="17" t="str">
        <f t="shared" si="141"/>
        <v/>
      </c>
      <c r="BB251" s="17" t="str">
        <f t="shared" si="142"/>
        <v/>
      </c>
      <c r="BC251" s="17" t="str">
        <f t="shared" si="143"/>
        <v/>
      </c>
      <c r="BD251" s="17" t="str">
        <f>IF(OR(AE251="",B251=""),"",SUMIFS($AE$2:AE251,$B$2:B251,B251))</f>
        <v/>
      </c>
      <c r="BE251" s="17" t="str">
        <f>IF(OR(AF251="",B251=""),"",SUMIFS($AF$2:AF251,$B$2:B251,B251))</f>
        <v/>
      </c>
      <c r="BF251" s="17" t="str">
        <f>IF(OR(AG251="",B251=""),"",SUMIFS($AG$2:AG251,$B$2:B251,B251))</f>
        <v/>
      </c>
      <c r="BG251" s="17" t="str">
        <f>IF(OR(AH251="",B251=""),"",SUMIFS($AH$2:AH251,$B$2:B251,B251))</f>
        <v/>
      </c>
      <c r="BH251" s="17" t="str">
        <f>IF(OR(AI251="",B251=""),"",SUMIFS($AI$2:AI251,$B$2:B251,B251))</f>
        <v/>
      </c>
      <c r="BI251" s="17" t="str">
        <f t="shared" si="159"/>
        <v/>
      </c>
      <c r="BJ251" s="17" t="str">
        <f t="shared" si="160"/>
        <v/>
      </c>
      <c r="BK251" s="17" t="str">
        <f t="shared" si="161"/>
        <v/>
      </c>
      <c r="BL251" s="17" t="str">
        <f t="shared" si="162"/>
        <v/>
      </c>
      <c r="BM251" s="17" t="str">
        <f t="shared" si="163"/>
        <v/>
      </c>
      <c r="BN251" s="17" t="str">
        <f t="shared" si="144"/>
        <v/>
      </c>
      <c r="BO251" s="17" t="str">
        <f t="shared" si="145"/>
        <v/>
      </c>
      <c r="BP251" s="17" t="str">
        <f t="shared" si="146"/>
        <v/>
      </c>
      <c r="BQ251" s="17" t="str">
        <f t="shared" si="147"/>
        <v/>
      </c>
      <c r="BR251" s="17" t="str">
        <f t="shared" si="148"/>
        <v/>
      </c>
    </row>
    <row r="252" spans="1:70" x14ac:dyDescent="0.25">
      <c r="A252">
        <f t="shared" si="132"/>
        <v>251</v>
      </c>
      <c r="B252" s="9"/>
      <c r="C252" s="12"/>
      <c r="D252" s="11" t="str">
        <f t="shared" si="164"/>
        <v/>
      </c>
      <c r="E252" s="11" t="str">
        <f t="shared" si="133"/>
        <v/>
      </c>
      <c r="F252" s="12"/>
      <c r="G252" s="12"/>
      <c r="H252" s="12"/>
      <c r="I252" s="12"/>
      <c r="J252" s="13"/>
      <c r="K252" s="13"/>
      <c r="L252" s="13"/>
      <c r="M252" s="13"/>
      <c r="N252" s="12"/>
      <c r="O252" s="12"/>
      <c r="P252" s="14" t="str">
        <f t="shared" si="149"/>
        <v/>
      </c>
      <c r="Q252" s="14" t="str">
        <f t="shared" si="150"/>
        <v/>
      </c>
      <c r="R252" s="14" t="str">
        <f t="shared" si="151"/>
        <v/>
      </c>
      <c r="S252" s="14" t="str">
        <f t="shared" si="152"/>
        <v/>
      </c>
      <c r="T252" s="14" t="str">
        <f t="shared" si="153"/>
        <v/>
      </c>
      <c r="U252" s="15" t="str">
        <f>IF(P252="","",P252*Config!$B$6)</f>
        <v/>
      </c>
      <c r="V252" s="15" t="str">
        <f>IF(Q252="","",Q252*Config!$B$6)</f>
        <v/>
      </c>
      <c r="W252" s="15" t="str">
        <f>IF(R252="","",R252*Config!$B$6)</f>
        <v/>
      </c>
      <c r="X252" s="15" t="str">
        <f>IF(S252="","",S252*Config!$B$6)</f>
        <v/>
      </c>
      <c r="Y252" s="15" t="str">
        <f>IF(T252="","",T252*Config!$B$6)</f>
        <v/>
      </c>
      <c r="Z252" s="15" t="str">
        <f>IF(U252="","",Config!$B$4 + SUM($U$2:U252))</f>
        <v/>
      </c>
      <c r="AA252" s="15" t="str">
        <f>IF(V252="","",Config!$B$4 + SUM($V$2:V252))</f>
        <v/>
      </c>
      <c r="AB252" s="15" t="str">
        <f>IF(W252="","",Config!$B$4 + SUM($W$2:W252))</f>
        <v/>
      </c>
      <c r="AC252" s="15" t="str">
        <f>IF(X252="","",Config!$B$4 + SUM($X$2:X252))</f>
        <v/>
      </c>
      <c r="AD252" s="15" t="str">
        <f>IF(Y252="","",Config!$B$4 + SUM($Y$2:Y252))</f>
        <v/>
      </c>
      <c r="AE252" s="15" t="str">
        <f>IF(P252="","",P252*J252/100*Config!$B$11)</f>
        <v/>
      </c>
      <c r="AF252" s="15" t="str">
        <f>IF(Q252="","",Q252*J252/100*Config!$B$11)</f>
        <v/>
      </c>
      <c r="AG252" s="15" t="str">
        <f>IF(R252="","",R252*J252/100*Config!$B$11)</f>
        <v/>
      </c>
      <c r="AH252" s="15" t="str">
        <f>IF(S252="","",S252*J252/100*Config!$B$11)</f>
        <v/>
      </c>
      <c r="AI252" s="15" t="str">
        <f>IF(T252="","",T252*J252/100*Config!$B$11)</f>
        <v/>
      </c>
      <c r="AJ252" s="15" t="str">
        <f>IF(AE252="","",Config!$B$9 + SUM($AE$2:AE252))</f>
        <v/>
      </c>
      <c r="AK252" s="15" t="str">
        <f>IF(AF252="","",Config!$B$9 + SUM($AF$2:AF252))</f>
        <v/>
      </c>
      <c r="AL252" s="15" t="str">
        <f>IF(AG252="","",Config!$B$9 + SUM($AG$2:AG252))</f>
        <v/>
      </c>
      <c r="AM252" s="15" t="str">
        <f>IF(AH252="","",Config!$B$9 + SUM($AH$2:AH252))</f>
        <v/>
      </c>
      <c r="AN252" s="15" t="str">
        <f>IF(AI252="","",Config!$B$9 + SUM($AI$2:AI252))</f>
        <v/>
      </c>
      <c r="AO252" s="16" t="str">
        <f t="shared" si="134"/>
        <v/>
      </c>
      <c r="AP252" s="16" t="str">
        <f t="shared" si="135"/>
        <v/>
      </c>
      <c r="AQ252" s="16" t="str">
        <f t="shared" si="136"/>
        <v/>
      </c>
      <c r="AR252" s="16" t="str">
        <f t="shared" si="137"/>
        <v/>
      </c>
      <c r="AS252" s="16" t="str">
        <f t="shared" si="138"/>
        <v/>
      </c>
      <c r="AT252" s="17" t="str">
        <f t="shared" si="154"/>
        <v/>
      </c>
      <c r="AU252" s="17" t="str">
        <f t="shared" si="155"/>
        <v/>
      </c>
      <c r="AV252" s="17" t="str">
        <f t="shared" si="156"/>
        <v/>
      </c>
      <c r="AW252" s="17" t="str">
        <f t="shared" si="157"/>
        <v/>
      </c>
      <c r="AX252" s="17" t="str">
        <f t="shared" si="158"/>
        <v/>
      </c>
      <c r="AY252" s="17" t="str">
        <f t="shared" si="139"/>
        <v/>
      </c>
      <c r="AZ252" s="17" t="str">
        <f t="shared" si="140"/>
        <v/>
      </c>
      <c r="BA252" s="17" t="str">
        <f t="shared" si="141"/>
        <v/>
      </c>
      <c r="BB252" s="17" t="str">
        <f t="shared" si="142"/>
        <v/>
      </c>
      <c r="BC252" s="17" t="str">
        <f t="shared" si="143"/>
        <v/>
      </c>
      <c r="BD252" s="17" t="str">
        <f>IF(OR(AE252="",B252=""),"",SUMIFS($AE$2:AE252,$B$2:B252,B252))</f>
        <v/>
      </c>
      <c r="BE252" s="17" t="str">
        <f>IF(OR(AF252="",B252=""),"",SUMIFS($AF$2:AF252,$B$2:B252,B252))</f>
        <v/>
      </c>
      <c r="BF252" s="17" t="str">
        <f>IF(OR(AG252="",B252=""),"",SUMIFS($AG$2:AG252,$B$2:B252,B252))</f>
        <v/>
      </c>
      <c r="BG252" s="17" t="str">
        <f>IF(OR(AH252="",B252=""),"",SUMIFS($AH$2:AH252,$B$2:B252,B252))</f>
        <v/>
      </c>
      <c r="BH252" s="17" t="str">
        <f>IF(OR(AI252="",B252=""),"",SUMIFS($AI$2:AI252,$B$2:B252,B252))</f>
        <v/>
      </c>
      <c r="BI252" s="17" t="str">
        <f t="shared" si="159"/>
        <v/>
      </c>
      <c r="BJ252" s="17" t="str">
        <f t="shared" si="160"/>
        <v/>
      </c>
      <c r="BK252" s="17" t="str">
        <f t="shared" si="161"/>
        <v/>
      </c>
      <c r="BL252" s="17" t="str">
        <f t="shared" si="162"/>
        <v/>
      </c>
      <c r="BM252" s="17" t="str">
        <f t="shared" si="163"/>
        <v/>
      </c>
      <c r="BN252" s="17" t="str">
        <f t="shared" si="144"/>
        <v/>
      </c>
      <c r="BO252" s="17" t="str">
        <f t="shared" si="145"/>
        <v/>
      </c>
      <c r="BP252" s="17" t="str">
        <f t="shared" si="146"/>
        <v/>
      </c>
      <c r="BQ252" s="17" t="str">
        <f t="shared" si="147"/>
        <v/>
      </c>
      <c r="BR252" s="17" t="str">
        <f t="shared" si="148"/>
        <v/>
      </c>
    </row>
    <row r="253" spans="1:70" x14ac:dyDescent="0.25">
      <c r="A253">
        <f t="shared" si="132"/>
        <v>252</v>
      </c>
      <c r="B253" s="9"/>
      <c r="C253" s="12"/>
      <c r="D253" s="11" t="str">
        <f t="shared" si="164"/>
        <v/>
      </c>
      <c r="E253" s="11" t="str">
        <f t="shared" si="133"/>
        <v/>
      </c>
      <c r="F253" s="12"/>
      <c r="G253" s="12"/>
      <c r="H253" s="12"/>
      <c r="I253" s="12"/>
      <c r="J253" s="13"/>
      <c r="K253" s="13"/>
      <c r="L253" s="13"/>
      <c r="M253" s="13"/>
      <c r="N253" s="12"/>
      <c r="O253" s="12"/>
      <c r="P253" s="14" t="str">
        <f t="shared" si="149"/>
        <v/>
      </c>
      <c r="Q253" s="14" t="str">
        <f t="shared" si="150"/>
        <v/>
      </c>
      <c r="R253" s="14" t="str">
        <f t="shared" si="151"/>
        <v/>
      </c>
      <c r="S253" s="14" t="str">
        <f t="shared" si="152"/>
        <v/>
      </c>
      <c r="T253" s="14" t="str">
        <f t="shared" si="153"/>
        <v/>
      </c>
      <c r="U253" s="15" t="str">
        <f>IF(P253="","",P253*Config!$B$6)</f>
        <v/>
      </c>
      <c r="V253" s="15" t="str">
        <f>IF(Q253="","",Q253*Config!$B$6)</f>
        <v/>
      </c>
      <c r="W253" s="15" t="str">
        <f>IF(R253="","",R253*Config!$B$6)</f>
        <v/>
      </c>
      <c r="X253" s="15" t="str">
        <f>IF(S253="","",S253*Config!$B$6)</f>
        <v/>
      </c>
      <c r="Y253" s="15" t="str">
        <f>IF(T253="","",T253*Config!$B$6)</f>
        <v/>
      </c>
      <c r="Z253" s="15" t="str">
        <f>IF(U253="","",Config!$B$4 + SUM($U$2:U253))</f>
        <v/>
      </c>
      <c r="AA253" s="15" t="str">
        <f>IF(V253="","",Config!$B$4 + SUM($V$2:V253))</f>
        <v/>
      </c>
      <c r="AB253" s="15" t="str">
        <f>IF(W253="","",Config!$B$4 + SUM($W$2:W253))</f>
        <v/>
      </c>
      <c r="AC253" s="15" t="str">
        <f>IF(X253="","",Config!$B$4 + SUM($X$2:X253))</f>
        <v/>
      </c>
      <c r="AD253" s="15" t="str">
        <f>IF(Y253="","",Config!$B$4 + SUM($Y$2:Y253))</f>
        <v/>
      </c>
      <c r="AE253" s="15" t="str">
        <f>IF(P253="","",P253*J253/100*Config!$B$11)</f>
        <v/>
      </c>
      <c r="AF253" s="15" t="str">
        <f>IF(Q253="","",Q253*J253/100*Config!$B$11)</f>
        <v/>
      </c>
      <c r="AG253" s="15" t="str">
        <f>IF(R253="","",R253*J253/100*Config!$B$11)</f>
        <v/>
      </c>
      <c r="AH253" s="15" t="str">
        <f>IF(S253="","",S253*J253/100*Config!$B$11)</f>
        <v/>
      </c>
      <c r="AI253" s="15" t="str">
        <f>IF(T253="","",T253*J253/100*Config!$B$11)</f>
        <v/>
      </c>
      <c r="AJ253" s="15" t="str">
        <f>IF(AE253="","",Config!$B$9 + SUM($AE$2:AE253))</f>
        <v/>
      </c>
      <c r="AK253" s="15" t="str">
        <f>IF(AF253="","",Config!$B$9 + SUM($AF$2:AF253))</f>
        <v/>
      </c>
      <c r="AL253" s="15" t="str">
        <f>IF(AG253="","",Config!$B$9 + SUM($AG$2:AG253))</f>
        <v/>
      </c>
      <c r="AM253" s="15" t="str">
        <f>IF(AH253="","",Config!$B$9 + SUM($AH$2:AH253))</f>
        <v/>
      </c>
      <c r="AN253" s="15" t="str">
        <f>IF(AI253="","",Config!$B$9 + SUM($AI$2:AI253))</f>
        <v/>
      </c>
      <c r="AO253" s="16" t="str">
        <f t="shared" si="134"/>
        <v/>
      </c>
      <c r="AP253" s="16" t="str">
        <f t="shared" si="135"/>
        <v/>
      </c>
      <c r="AQ253" s="16" t="str">
        <f t="shared" si="136"/>
        <v/>
      </c>
      <c r="AR253" s="16" t="str">
        <f t="shared" si="137"/>
        <v/>
      </c>
      <c r="AS253" s="16" t="str">
        <f t="shared" si="138"/>
        <v/>
      </c>
      <c r="AT253" s="17" t="str">
        <f t="shared" si="154"/>
        <v/>
      </c>
      <c r="AU253" s="17" t="str">
        <f t="shared" si="155"/>
        <v/>
      </c>
      <c r="AV253" s="17" t="str">
        <f t="shared" si="156"/>
        <v/>
      </c>
      <c r="AW253" s="17" t="str">
        <f t="shared" si="157"/>
        <v/>
      </c>
      <c r="AX253" s="17" t="str">
        <f t="shared" si="158"/>
        <v/>
      </c>
      <c r="AY253" s="17" t="str">
        <f t="shared" si="139"/>
        <v/>
      </c>
      <c r="AZ253" s="17" t="str">
        <f t="shared" si="140"/>
        <v/>
      </c>
      <c r="BA253" s="17" t="str">
        <f t="shared" si="141"/>
        <v/>
      </c>
      <c r="BB253" s="17" t="str">
        <f t="shared" si="142"/>
        <v/>
      </c>
      <c r="BC253" s="17" t="str">
        <f t="shared" si="143"/>
        <v/>
      </c>
      <c r="BD253" s="17" t="str">
        <f>IF(OR(AE253="",B253=""),"",SUMIFS($AE$2:AE253,$B$2:B253,B253))</f>
        <v/>
      </c>
      <c r="BE253" s="17" t="str">
        <f>IF(OR(AF253="",B253=""),"",SUMIFS($AF$2:AF253,$B$2:B253,B253))</f>
        <v/>
      </c>
      <c r="BF253" s="17" t="str">
        <f>IF(OR(AG253="",B253=""),"",SUMIFS($AG$2:AG253,$B$2:B253,B253))</f>
        <v/>
      </c>
      <c r="BG253" s="17" t="str">
        <f>IF(OR(AH253="",B253=""),"",SUMIFS($AH$2:AH253,$B$2:B253,B253))</f>
        <v/>
      </c>
      <c r="BH253" s="17" t="str">
        <f>IF(OR(AI253="",B253=""),"",SUMIFS($AI$2:AI253,$B$2:B253,B253))</f>
        <v/>
      </c>
      <c r="BI253" s="17" t="str">
        <f t="shared" si="159"/>
        <v/>
      </c>
      <c r="BJ253" s="17" t="str">
        <f t="shared" si="160"/>
        <v/>
      </c>
      <c r="BK253" s="17" t="str">
        <f t="shared" si="161"/>
        <v/>
      </c>
      <c r="BL253" s="17" t="str">
        <f t="shared" si="162"/>
        <v/>
      </c>
      <c r="BM253" s="17" t="str">
        <f t="shared" si="163"/>
        <v/>
      </c>
      <c r="BN253" s="17" t="str">
        <f t="shared" si="144"/>
        <v/>
      </c>
      <c r="BO253" s="17" t="str">
        <f t="shared" si="145"/>
        <v/>
      </c>
      <c r="BP253" s="17" t="str">
        <f t="shared" si="146"/>
        <v/>
      </c>
      <c r="BQ253" s="17" t="str">
        <f t="shared" si="147"/>
        <v/>
      </c>
      <c r="BR253" s="17" t="str">
        <f t="shared" si="148"/>
        <v/>
      </c>
    </row>
    <row r="254" spans="1:70" x14ac:dyDescent="0.25">
      <c r="A254">
        <f t="shared" si="132"/>
        <v>253</v>
      </c>
      <c r="B254" s="9"/>
      <c r="C254" s="12"/>
      <c r="D254" s="11" t="str">
        <f t="shared" si="164"/>
        <v/>
      </c>
      <c r="E254" s="11" t="str">
        <f t="shared" si="133"/>
        <v/>
      </c>
      <c r="F254" s="12"/>
      <c r="G254" s="12"/>
      <c r="H254" s="12"/>
      <c r="I254" s="12"/>
      <c r="J254" s="13"/>
      <c r="K254" s="13"/>
      <c r="L254" s="13"/>
      <c r="M254" s="13"/>
      <c r="N254" s="12"/>
      <c r="O254" s="12"/>
      <c r="P254" s="14" t="str">
        <f t="shared" si="149"/>
        <v/>
      </c>
      <c r="Q254" s="14" t="str">
        <f t="shared" si="150"/>
        <v/>
      </c>
      <c r="R254" s="14" t="str">
        <f t="shared" si="151"/>
        <v/>
      </c>
      <c r="S254" s="14" t="str">
        <f t="shared" si="152"/>
        <v/>
      </c>
      <c r="T254" s="14" t="str">
        <f t="shared" si="153"/>
        <v/>
      </c>
      <c r="U254" s="15" t="str">
        <f>IF(P254="","",P254*Config!$B$6)</f>
        <v/>
      </c>
      <c r="V254" s="15" t="str">
        <f>IF(Q254="","",Q254*Config!$B$6)</f>
        <v/>
      </c>
      <c r="W254" s="15" t="str">
        <f>IF(R254="","",R254*Config!$B$6)</f>
        <v/>
      </c>
      <c r="X254" s="15" t="str">
        <f>IF(S254="","",S254*Config!$B$6)</f>
        <v/>
      </c>
      <c r="Y254" s="15" t="str">
        <f>IF(T254="","",T254*Config!$B$6)</f>
        <v/>
      </c>
      <c r="Z254" s="15" t="str">
        <f>IF(U254="","",Config!$B$4 + SUM($U$2:U254))</f>
        <v/>
      </c>
      <c r="AA254" s="15" t="str">
        <f>IF(V254="","",Config!$B$4 + SUM($V$2:V254))</f>
        <v/>
      </c>
      <c r="AB254" s="15" t="str">
        <f>IF(W254="","",Config!$B$4 + SUM($W$2:W254))</f>
        <v/>
      </c>
      <c r="AC254" s="15" t="str">
        <f>IF(X254="","",Config!$B$4 + SUM($X$2:X254))</f>
        <v/>
      </c>
      <c r="AD254" s="15" t="str">
        <f>IF(Y254="","",Config!$B$4 + SUM($Y$2:Y254))</f>
        <v/>
      </c>
      <c r="AE254" s="15" t="str">
        <f>IF(P254="","",P254*J254/100*Config!$B$11)</f>
        <v/>
      </c>
      <c r="AF254" s="15" t="str">
        <f>IF(Q254="","",Q254*J254/100*Config!$B$11)</f>
        <v/>
      </c>
      <c r="AG254" s="15" t="str">
        <f>IF(R254="","",R254*J254/100*Config!$B$11)</f>
        <v/>
      </c>
      <c r="AH254" s="15" t="str">
        <f>IF(S254="","",S254*J254/100*Config!$B$11)</f>
        <v/>
      </c>
      <c r="AI254" s="15" t="str">
        <f>IF(T254="","",T254*J254/100*Config!$B$11)</f>
        <v/>
      </c>
      <c r="AJ254" s="15" t="str">
        <f>IF(AE254="","",Config!$B$9 + SUM($AE$2:AE254))</f>
        <v/>
      </c>
      <c r="AK254" s="15" t="str">
        <f>IF(AF254="","",Config!$B$9 + SUM($AF$2:AF254))</f>
        <v/>
      </c>
      <c r="AL254" s="15" t="str">
        <f>IF(AG254="","",Config!$B$9 + SUM($AG$2:AG254))</f>
        <v/>
      </c>
      <c r="AM254" s="15" t="str">
        <f>IF(AH254="","",Config!$B$9 + SUM($AH$2:AH254))</f>
        <v/>
      </c>
      <c r="AN254" s="15" t="str">
        <f>IF(AI254="","",Config!$B$9 + SUM($AI$2:AI254))</f>
        <v/>
      </c>
      <c r="AO254" s="16" t="str">
        <f t="shared" si="134"/>
        <v/>
      </c>
      <c r="AP254" s="16" t="str">
        <f t="shared" si="135"/>
        <v/>
      </c>
      <c r="AQ254" s="16" t="str">
        <f t="shared" si="136"/>
        <v/>
      </c>
      <c r="AR254" s="16" t="str">
        <f t="shared" si="137"/>
        <v/>
      </c>
      <c r="AS254" s="16" t="str">
        <f t="shared" si="138"/>
        <v/>
      </c>
      <c r="AT254" s="17" t="str">
        <f t="shared" si="154"/>
        <v/>
      </c>
      <c r="AU254" s="17" t="str">
        <f t="shared" si="155"/>
        <v/>
      </c>
      <c r="AV254" s="17" t="str">
        <f t="shared" si="156"/>
        <v/>
      </c>
      <c r="AW254" s="17" t="str">
        <f t="shared" si="157"/>
        <v/>
      </c>
      <c r="AX254" s="17" t="str">
        <f t="shared" si="158"/>
        <v/>
      </c>
      <c r="AY254" s="17" t="str">
        <f t="shared" si="139"/>
        <v/>
      </c>
      <c r="AZ254" s="17" t="str">
        <f t="shared" si="140"/>
        <v/>
      </c>
      <c r="BA254" s="17" t="str">
        <f t="shared" si="141"/>
        <v/>
      </c>
      <c r="BB254" s="17" t="str">
        <f t="shared" si="142"/>
        <v/>
      </c>
      <c r="BC254" s="17" t="str">
        <f t="shared" si="143"/>
        <v/>
      </c>
      <c r="BD254" s="17" t="str">
        <f>IF(OR(AE254="",B254=""),"",SUMIFS($AE$2:AE254,$B$2:B254,B254))</f>
        <v/>
      </c>
      <c r="BE254" s="17" t="str">
        <f>IF(OR(AF254="",B254=""),"",SUMIFS($AF$2:AF254,$B$2:B254,B254))</f>
        <v/>
      </c>
      <c r="BF254" s="17" t="str">
        <f>IF(OR(AG254="",B254=""),"",SUMIFS($AG$2:AG254,$B$2:B254,B254))</f>
        <v/>
      </c>
      <c r="BG254" s="17" t="str">
        <f>IF(OR(AH254="",B254=""),"",SUMIFS($AH$2:AH254,$B$2:B254,B254))</f>
        <v/>
      </c>
      <c r="BH254" s="17" t="str">
        <f>IF(OR(AI254="",B254=""),"",SUMIFS($AI$2:AI254,$B$2:B254,B254))</f>
        <v/>
      </c>
      <c r="BI254" s="17" t="str">
        <f t="shared" si="159"/>
        <v/>
      </c>
      <c r="BJ254" s="17" t="str">
        <f t="shared" si="160"/>
        <v/>
      </c>
      <c r="BK254" s="17" t="str">
        <f t="shared" si="161"/>
        <v/>
      </c>
      <c r="BL254" s="17" t="str">
        <f t="shared" si="162"/>
        <v/>
      </c>
      <c r="BM254" s="17" t="str">
        <f t="shared" si="163"/>
        <v/>
      </c>
      <c r="BN254" s="17" t="str">
        <f t="shared" si="144"/>
        <v/>
      </c>
      <c r="BO254" s="17" t="str">
        <f t="shared" si="145"/>
        <v/>
      </c>
      <c r="BP254" s="17" t="str">
        <f t="shared" si="146"/>
        <v/>
      </c>
      <c r="BQ254" s="17" t="str">
        <f t="shared" si="147"/>
        <v/>
      </c>
      <c r="BR254" s="17" t="str">
        <f t="shared" si="148"/>
        <v/>
      </c>
    </row>
    <row r="255" spans="1:70" x14ac:dyDescent="0.25">
      <c r="A255">
        <f t="shared" si="132"/>
        <v>254</v>
      </c>
      <c r="B255" s="9"/>
      <c r="C255" s="12"/>
      <c r="D255" s="11" t="str">
        <f t="shared" si="164"/>
        <v/>
      </c>
      <c r="E255" s="11" t="str">
        <f t="shared" si="133"/>
        <v/>
      </c>
      <c r="F255" s="12"/>
      <c r="G255" s="12"/>
      <c r="H255" s="12"/>
      <c r="I255" s="12"/>
      <c r="J255" s="13"/>
      <c r="K255" s="13"/>
      <c r="L255" s="13"/>
      <c r="M255" s="13"/>
      <c r="N255" s="12"/>
      <c r="O255" s="12"/>
      <c r="P255" s="14" t="str">
        <f t="shared" si="149"/>
        <v/>
      </c>
      <c r="Q255" s="14" t="str">
        <f t="shared" si="150"/>
        <v/>
      </c>
      <c r="R255" s="14" t="str">
        <f t="shared" si="151"/>
        <v/>
      </c>
      <c r="S255" s="14" t="str">
        <f t="shared" si="152"/>
        <v/>
      </c>
      <c r="T255" s="14" t="str">
        <f t="shared" si="153"/>
        <v/>
      </c>
      <c r="U255" s="15" t="str">
        <f>IF(P255="","",P255*Config!$B$6)</f>
        <v/>
      </c>
      <c r="V255" s="15" t="str">
        <f>IF(Q255="","",Q255*Config!$B$6)</f>
        <v/>
      </c>
      <c r="W255" s="15" t="str">
        <f>IF(R255="","",R255*Config!$B$6)</f>
        <v/>
      </c>
      <c r="X255" s="15" t="str">
        <f>IF(S255="","",S255*Config!$B$6)</f>
        <v/>
      </c>
      <c r="Y255" s="15" t="str">
        <f>IF(T255="","",T255*Config!$B$6)</f>
        <v/>
      </c>
      <c r="Z255" s="15" t="str">
        <f>IF(U255="","",Config!$B$4 + SUM($U$2:U255))</f>
        <v/>
      </c>
      <c r="AA255" s="15" t="str">
        <f>IF(V255="","",Config!$B$4 + SUM($V$2:V255))</f>
        <v/>
      </c>
      <c r="AB255" s="15" t="str">
        <f>IF(W255="","",Config!$B$4 + SUM($W$2:W255))</f>
        <v/>
      </c>
      <c r="AC255" s="15" t="str">
        <f>IF(X255="","",Config!$B$4 + SUM($X$2:X255))</f>
        <v/>
      </c>
      <c r="AD255" s="15" t="str">
        <f>IF(Y255="","",Config!$B$4 + SUM($Y$2:Y255))</f>
        <v/>
      </c>
      <c r="AE255" s="15" t="str">
        <f>IF(P255="","",P255*J255/100*Config!$B$11)</f>
        <v/>
      </c>
      <c r="AF255" s="15" t="str">
        <f>IF(Q255="","",Q255*J255/100*Config!$B$11)</f>
        <v/>
      </c>
      <c r="AG255" s="15" t="str">
        <f>IF(R255="","",R255*J255/100*Config!$B$11)</f>
        <v/>
      </c>
      <c r="AH255" s="15" t="str">
        <f>IF(S255="","",S255*J255/100*Config!$B$11)</f>
        <v/>
      </c>
      <c r="AI255" s="15" t="str">
        <f>IF(T255="","",T255*J255/100*Config!$B$11)</f>
        <v/>
      </c>
      <c r="AJ255" s="15" t="str">
        <f>IF(AE255="","",Config!$B$9 + SUM($AE$2:AE255))</f>
        <v/>
      </c>
      <c r="AK255" s="15" t="str">
        <f>IF(AF255="","",Config!$B$9 + SUM($AF$2:AF255))</f>
        <v/>
      </c>
      <c r="AL255" s="15" t="str">
        <f>IF(AG255="","",Config!$B$9 + SUM($AG$2:AG255))</f>
        <v/>
      </c>
      <c r="AM255" s="15" t="str">
        <f>IF(AH255="","",Config!$B$9 + SUM($AH$2:AH255))</f>
        <v/>
      </c>
      <c r="AN255" s="15" t="str">
        <f>IF(AI255="","",Config!$B$9 + SUM($AI$2:AI255))</f>
        <v/>
      </c>
      <c r="AO255" s="16" t="str">
        <f t="shared" si="134"/>
        <v/>
      </c>
      <c r="AP255" s="16" t="str">
        <f t="shared" si="135"/>
        <v/>
      </c>
      <c r="AQ255" s="16" t="str">
        <f t="shared" si="136"/>
        <v/>
      </c>
      <c r="AR255" s="16" t="str">
        <f t="shared" si="137"/>
        <v/>
      </c>
      <c r="AS255" s="16" t="str">
        <f t="shared" si="138"/>
        <v/>
      </c>
      <c r="AT255" s="17" t="str">
        <f t="shared" si="154"/>
        <v/>
      </c>
      <c r="AU255" s="17" t="str">
        <f t="shared" si="155"/>
        <v/>
      </c>
      <c r="AV255" s="17" t="str">
        <f t="shared" si="156"/>
        <v/>
      </c>
      <c r="AW255" s="17" t="str">
        <f t="shared" si="157"/>
        <v/>
      </c>
      <c r="AX255" s="17" t="str">
        <f t="shared" si="158"/>
        <v/>
      </c>
      <c r="AY255" s="17" t="str">
        <f t="shared" si="139"/>
        <v/>
      </c>
      <c r="AZ255" s="17" t="str">
        <f t="shared" si="140"/>
        <v/>
      </c>
      <c r="BA255" s="17" t="str">
        <f t="shared" si="141"/>
        <v/>
      </c>
      <c r="BB255" s="17" t="str">
        <f t="shared" si="142"/>
        <v/>
      </c>
      <c r="BC255" s="17" t="str">
        <f t="shared" si="143"/>
        <v/>
      </c>
      <c r="BD255" s="17" t="str">
        <f>IF(OR(AE255="",B255=""),"",SUMIFS($AE$2:AE255,$B$2:B255,B255))</f>
        <v/>
      </c>
      <c r="BE255" s="17" t="str">
        <f>IF(OR(AF255="",B255=""),"",SUMIFS($AF$2:AF255,$B$2:B255,B255))</f>
        <v/>
      </c>
      <c r="BF255" s="17" t="str">
        <f>IF(OR(AG255="",B255=""),"",SUMIFS($AG$2:AG255,$B$2:B255,B255))</f>
        <v/>
      </c>
      <c r="BG255" s="17" t="str">
        <f>IF(OR(AH255="",B255=""),"",SUMIFS($AH$2:AH255,$B$2:B255,B255))</f>
        <v/>
      </c>
      <c r="BH255" s="17" t="str">
        <f>IF(OR(AI255="",B255=""),"",SUMIFS($AI$2:AI255,$B$2:B255,B255))</f>
        <v/>
      </c>
      <c r="BI255" s="17" t="str">
        <f t="shared" si="159"/>
        <v/>
      </c>
      <c r="BJ255" s="17" t="str">
        <f t="shared" si="160"/>
        <v/>
      </c>
      <c r="BK255" s="17" t="str">
        <f t="shared" si="161"/>
        <v/>
      </c>
      <c r="BL255" s="17" t="str">
        <f t="shared" si="162"/>
        <v/>
      </c>
      <c r="BM255" s="17" t="str">
        <f t="shared" si="163"/>
        <v/>
      </c>
      <c r="BN255" s="17" t="str">
        <f t="shared" si="144"/>
        <v/>
      </c>
      <c r="BO255" s="17" t="str">
        <f t="shared" si="145"/>
        <v/>
      </c>
      <c r="BP255" s="17" t="str">
        <f t="shared" si="146"/>
        <v/>
      </c>
      <c r="BQ255" s="17" t="str">
        <f t="shared" si="147"/>
        <v/>
      </c>
      <c r="BR255" s="17" t="str">
        <f t="shared" si="148"/>
        <v/>
      </c>
    </row>
    <row r="256" spans="1:70" x14ac:dyDescent="0.25">
      <c r="A256">
        <f t="shared" si="132"/>
        <v>255</v>
      </c>
      <c r="B256" s="9"/>
      <c r="C256" s="12"/>
      <c r="D256" s="11" t="str">
        <f t="shared" si="164"/>
        <v/>
      </c>
      <c r="E256" s="11" t="str">
        <f t="shared" si="133"/>
        <v/>
      </c>
      <c r="F256" s="12"/>
      <c r="G256" s="12"/>
      <c r="H256" s="12"/>
      <c r="I256" s="12"/>
      <c r="J256" s="13"/>
      <c r="K256" s="13"/>
      <c r="L256" s="13"/>
      <c r="M256" s="13"/>
      <c r="N256" s="12"/>
      <c r="O256" s="12"/>
      <c r="P256" s="14" t="str">
        <f t="shared" si="149"/>
        <v/>
      </c>
      <c r="Q256" s="14" t="str">
        <f t="shared" si="150"/>
        <v/>
      </c>
      <c r="R256" s="14" t="str">
        <f t="shared" si="151"/>
        <v/>
      </c>
      <c r="S256" s="14" t="str">
        <f t="shared" si="152"/>
        <v/>
      </c>
      <c r="T256" s="14" t="str">
        <f t="shared" si="153"/>
        <v/>
      </c>
      <c r="U256" s="15" t="str">
        <f>IF(P256="","",P256*Config!$B$6)</f>
        <v/>
      </c>
      <c r="V256" s="15" t="str">
        <f>IF(Q256="","",Q256*Config!$B$6)</f>
        <v/>
      </c>
      <c r="W256" s="15" t="str">
        <f>IF(R256="","",R256*Config!$B$6)</f>
        <v/>
      </c>
      <c r="X256" s="15" t="str">
        <f>IF(S256="","",S256*Config!$B$6)</f>
        <v/>
      </c>
      <c r="Y256" s="15" t="str">
        <f>IF(T256="","",T256*Config!$B$6)</f>
        <v/>
      </c>
      <c r="Z256" s="15" t="str">
        <f>IF(U256="","",Config!$B$4 + SUM($U$2:U256))</f>
        <v/>
      </c>
      <c r="AA256" s="15" t="str">
        <f>IF(V256="","",Config!$B$4 + SUM($V$2:V256))</f>
        <v/>
      </c>
      <c r="AB256" s="15" t="str">
        <f>IF(W256="","",Config!$B$4 + SUM($W$2:W256))</f>
        <v/>
      </c>
      <c r="AC256" s="15" t="str">
        <f>IF(X256="","",Config!$B$4 + SUM($X$2:X256))</f>
        <v/>
      </c>
      <c r="AD256" s="15" t="str">
        <f>IF(Y256="","",Config!$B$4 + SUM($Y$2:Y256))</f>
        <v/>
      </c>
      <c r="AE256" s="15" t="str">
        <f>IF(P256="","",P256*J256/100*Config!$B$11)</f>
        <v/>
      </c>
      <c r="AF256" s="15" t="str">
        <f>IF(Q256="","",Q256*J256/100*Config!$B$11)</f>
        <v/>
      </c>
      <c r="AG256" s="15" t="str">
        <f>IF(R256="","",R256*J256/100*Config!$B$11)</f>
        <v/>
      </c>
      <c r="AH256" s="15" t="str">
        <f>IF(S256="","",S256*J256/100*Config!$B$11)</f>
        <v/>
      </c>
      <c r="AI256" s="15" t="str">
        <f>IF(T256="","",T256*J256/100*Config!$B$11)</f>
        <v/>
      </c>
      <c r="AJ256" s="15" t="str">
        <f>IF(AE256="","",Config!$B$9 + SUM($AE$2:AE256))</f>
        <v/>
      </c>
      <c r="AK256" s="15" t="str">
        <f>IF(AF256="","",Config!$B$9 + SUM($AF$2:AF256))</f>
        <v/>
      </c>
      <c r="AL256" s="15" t="str">
        <f>IF(AG256="","",Config!$B$9 + SUM($AG$2:AG256))</f>
        <v/>
      </c>
      <c r="AM256" s="15" t="str">
        <f>IF(AH256="","",Config!$B$9 + SUM($AH$2:AH256))</f>
        <v/>
      </c>
      <c r="AN256" s="15" t="str">
        <f>IF(AI256="","",Config!$B$9 + SUM($AI$2:AI256))</f>
        <v/>
      </c>
      <c r="AO256" s="16" t="str">
        <f t="shared" si="134"/>
        <v/>
      </c>
      <c r="AP256" s="16" t="str">
        <f t="shared" si="135"/>
        <v/>
      </c>
      <c r="AQ256" s="16" t="str">
        <f t="shared" si="136"/>
        <v/>
      </c>
      <c r="AR256" s="16" t="str">
        <f t="shared" si="137"/>
        <v/>
      </c>
      <c r="AS256" s="16" t="str">
        <f t="shared" si="138"/>
        <v/>
      </c>
      <c r="AT256" s="17" t="str">
        <f t="shared" si="154"/>
        <v/>
      </c>
      <c r="AU256" s="17" t="str">
        <f t="shared" si="155"/>
        <v/>
      </c>
      <c r="AV256" s="17" t="str">
        <f t="shared" si="156"/>
        <v/>
      </c>
      <c r="AW256" s="17" t="str">
        <f t="shared" si="157"/>
        <v/>
      </c>
      <c r="AX256" s="17" t="str">
        <f t="shared" si="158"/>
        <v/>
      </c>
      <c r="AY256" s="17" t="str">
        <f t="shared" si="139"/>
        <v/>
      </c>
      <c r="AZ256" s="17" t="str">
        <f t="shared" si="140"/>
        <v/>
      </c>
      <c r="BA256" s="17" t="str">
        <f t="shared" si="141"/>
        <v/>
      </c>
      <c r="BB256" s="17" t="str">
        <f t="shared" si="142"/>
        <v/>
      </c>
      <c r="BC256" s="17" t="str">
        <f t="shared" si="143"/>
        <v/>
      </c>
      <c r="BD256" s="17" t="str">
        <f>IF(OR(AE256="",B256=""),"",SUMIFS($AE$2:AE256,$B$2:B256,B256))</f>
        <v/>
      </c>
      <c r="BE256" s="17" t="str">
        <f>IF(OR(AF256="",B256=""),"",SUMIFS($AF$2:AF256,$B$2:B256,B256))</f>
        <v/>
      </c>
      <c r="BF256" s="17" t="str">
        <f>IF(OR(AG256="",B256=""),"",SUMIFS($AG$2:AG256,$B$2:B256,B256))</f>
        <v/>
      </c>
      <c r="BG256" s="17" t="str">
        <f>IF(OR(AH256="",B256=""),"",SUMIFS($AH$2:AH256,$B$2:B256,B256))</f>
        <v/>
      </c>
      <c r="BH256" s="17" t="str">
        <f>IF(OR(AI256="",B256=""),"",SUMIFS($AI$2:AI256,$B$2:B256,B256))</f>
        <v/>
      </c>
      <c r="BI256" s="17" t="str">
        <f t="shared" si="159"/>
        <v/>
      </c>
      <c r="BJ256" s="17" t="str">
        <f t="shared" si="160"/>
        <v/>
      </c>
      <c r="BK256" s="17" t="str">
        <f t="shared" si="161"/>
        <v/>
      </c>
      <c r="BL256" s="17" t="str">
        <f t="shared" si="162"/>
        <v/>
      </c>
      <c r="BM256" s="17" t="str">
        <f t="shared" si="163"/>
        <v/>
      </c>
      <c r="BN256" s="17" t="str">
        <f t="shared" si="144"/>
        <v/>
      </c>
      <c r="BO256" s="17" t="str">
        <f t="shared" si="145"/>
        <v/>
      </c>
      <c r="BP256" s="17" t="str">
        <f t="shared" si="146"/>
        <v/>
      </c>
      <c r="BQ256" s="17" t="str">
        <f t="shared" si="147"/>
        <v/>
      </c>
      <c r="BR256" s="17" t="str">
        <f t="shared" si="148"/>
        <v/>
      </c>
    </row>
    <row r="257" spans="1:70" x14ac:dyDescent="0.25">
      <c r="A257">
        <f t="shared" si="132"/>
        <v>256</v>
      </c>
      <c r="B257" s="9"/>
      <c r="C257" s="12"/>
      <c r="D257" s="11" t="str">
        <f t="shared" si="164"/>
        <v/>
      </c>
      <c r="E257" s="11" t="str">
        <f t="shared" si="133"/>
        <v/>
      </c>
      <c r="F257" s="12"/>
      <c r="G257" s="12"/>
      <c r="H257" s="12"/>
      <c r="I257" s="12"/>
      <c r="J257" s="13"/>
      <c r="K257" s="13"/>
      <c r="L257" s="13"/>
      <c r="M257" s="13"/>
      <c r="N257" s="12"/>
      <c r="O257" s="12"/>
      <c r="P257" s="14" t="str">
        <f t="shared" si="149"/>
        <v/>
      </c>
      <c r="Q257" s="14" t="str">
        <f t="shared" si="150"/>
        <v/>
      </c>
      <c r="R257" s="14" t="str">
        <f t="shared" si="151"/>
        <v/>
      </c>
      <c r="S257" s="14" t="str">
        <f t="shared" si="152"/>
        <v/>
      </c>
      <c r="T257" s="14" t="str">
        <f t="shared" si="153"/>
        <v/>
      </c>
      <c r="U257" s="15" t="str">
        <f>IF(P257="","",P257*Config!$B$6)</f>
        <v/>
      </c>
      <c r="V257" s="15" t="str">
        <f>IF(Q257="","",Q257*Config!$B$6)</f>
        <v/>
      </c>
      <c r="W257" s="15" t="str">
        <f>IF(R257="","",R257*Config!$B$6)</f>
        <v/>
      </c>
      <c r="X257" s="15" t="str">
        <f>IF(S257="","",S257*Config!$B$6)</f>
        <v/>
      </c>
      <c r="Y257" s="15" t="str">
        <f>IF(T257="","",T257*Config!$B$6)</f>
        <v/>
      </c>
      <c r="Z257" s="15" t="str">
        <f>IF(U257="","",Config!$B$4 + SUM($U$2:U257))</f>
        <v/>
      </c>
      <c r="AA257" s="15" t="str">
        <f>IF(V257="","",Config!$B$4 + SUM($V$2:V257))</f>
        <v/>
      </c>
      <c r="AB257" s="15" t="str">
        <f>IF(W257="","",Config!$B$4 + SUM($W$2:W257))</f>
        <v/>
      </c>
      <c r="AC257" s="15" t="str">
        <f>IF(X257="","",Config!$B$4 + SUM($X$2:X257))</f>
        <v/>
      </c>
      <c r="AD257" s="15" t="str">
        <f>IF(Y257="","",Config!$B$4 + SUM($Y$2:Y257))</f>
        <v/>
      </c>
      <c r="AE257" s="15" t="str">
        <f>IF(P257="","",P257*J257/100*Config!$B$11)</f>
        <v/>
      </c>
      <c r="AF257" s="15" t="str">
        <f>IF(Q257="","",Q257*J257/100*Config!$B$11)</f>
        <v/>
      </c>
      <c r="AG257" s="15" t="str">
        <f>IF(R257="","",R257*J257/100*Config!$B$11)</f>
        <v/>
      </c>
      <c r="AH257" s="15" t="str">
        <f>IF(S257="","",S257*J257/100*Config!$B$11)</f>
        <v/>
      </c>
      <c r="AI257" s="15" t="str">
        <f>IF(T257="","",T257*J257/100*Config!$B$11)</f>
        <v/>
      </c>
      <c r="AJ257" s="15" t="str">
        <f>IF(AE257="","",Config!$B$9 + SUM($AE$2:AE257))</f>
        <v/>
      </c>
      <c r="AK257" s="15" t="str">
        <f>IF(AF257="","",Config!$B$9 + SUM($AF$2:AF257))</f>
        <v/>
      </c>
      <c r="AL257" s="15" t="str">
        <f>IF(AG257="","",Config!$B$9 + SUM($AG$2:AG257))</f>
        <v/>
      </c>
      <c r="AM257" s="15" t="str">
        <f>IF(AH257="","",Config!$B$9 + SUM($AH$2:AH257))</f>
        <v/>
      </c>
      <c r="AN257" s="15" t="str">
        <f>IF(AI257="","",Config!$B$9 + SUM($AI$2:AI257))</f>
        <v/>
      </c>
      <c r="AO257" s="16" t="str">
        <f t="shared" si="134"/>
        <v/>
      </c>
      <c r="AP257" s="16" t="str">
        <f t="shared" si="135"/>
        <v/>
      </c>
      <c r="AQ257" s="16" t="str">
        <f t="shared" si="136"/>
        <v/>
      </c>
      <c r="AR257" s="16" t="str">
        <f t="shared" si="137"/>
        <v/>
      </c>
      <c r="AS257" s="16" t="str">
        <f t="shared" si="138"/>
        <v/>
      </c>
      <c r="AT257" s="17" t="str">
        <f t="shared" si="154"/>
        <v/>
      </c>
      <c r="AU257" s="17" t="str">
        <f t="shared" si="155"/>
        <v/>
      </c>
      <c r="AV257" s="17" t="str">
        <f t="shared" si="156"/>
        <v/>
      </c>
      <c r="AW257" s="17" t="str">
        <f t="shared" si="157"/>
        <v/>
      </c>
      <c r="AX257" s="17" t="str">
        <f t="shared" si="158"/>
        <v/>
      </c>
      <c r="AY257" s="17" t="str">
        <f t="shared" si="139"/>
        <v/>
      </c>
      <c r="AZ257" s="17" t="str">
        <f t="shared" si="140"/>
        <v/>
      </c>
      <c r="BA257" s="17" t="str">
        <f t="shared" si="141"/>
        <v/>
      </c>
      <c r="BB257" s="17" t="str">
        <f t="shared" si="142"/>
        <v/>
      </c>
      <c r="BC257" s="17" t="str">
        <f t="shared" si="143"/>
        <v/>
      </c>
      <c r="BD257" s="17" t="str">
        <f>IF(OR(AE257="",B257=""),"",SUMIFS($AE$2:AE257,$B$2:B257,B257))</f>
        <v/>
      </c>
      <c r="BE257" s="17" t="str">
        <f>IF(OR(AF257="",B257=""),"",SUMIFS($AF$2:AF257,$B$2:B257,B257))</f>
        <v/>
      </c>
      <c r="BF257" s="17" t="str">
        <f>IF(OR(AG257="",B257=""),"",SUMIFS($AG$2:AG257,$B$2:B257,B257))</f>
        <v/>
      </c>
      <c r="BG257" s="17" t="str">
        <f>IF(OR(AH257="",B257=""),"",SUMIFS($AH$2:AH257,$B$2:B257,B257))</f>
        <v/>
      </c>
      <c r="BH257" s="17" t="str">
        <f>IF(OR(AI257="",B257=""),"",SUMIFS($AI$2:AI257,$B$2:B257,B257))</f>
        <v/>
      </c>
      <c r="BI257" s="17" t="str">
        <f t="shared" si="159"/>
        <v/>
      </c>
      <c r="BJ257" s="17" t="str">
        <f t="shared" si="160"/>
        <v/>
      </c>
      <c r="BK257" s="17" t="str">
        <f t="shared" si="161"/>
        <v/>
      </c>
      <c r="BL257" s="17" t="str">
        <f t="shared" si="162"/>
        <v/>
      </c>
      <c r="BM257" s="17" t="str">
        <f t="shared" si="163"/>
        <v/>
      </c>
      <c r="BN257" s="17" t="str">
        <f t="shared" si="144"/>
        <v/>
      </c>
      <c r="BO257" s="17" t="str">
        <f t="shared" si="145"/>
        <v/>
      </c>
      <c r="BP257" s="17" t="str">
        <f t="shared" si="146"/>
        <v/>
      </c>
      <c r="BQ257" s="17" t="str">
        <f t="shared" si="147"/>
        <v/>
      </c>
      <c r="BR257" s="17" t="str">
        <f t="shared" si="148"/>
        <v/>
      </c>
    </row>
    <row r="258" spans="1:70" x14ac:dyDescent="0.25">
      <c r="A258">
        <f t="shared" ref="A258:A321" si="165">ROW()-1</f>
        <v>257</v>
      </c>
      <c r="B258" s="9"/>
      <c r="C258" s="12"/>
      <c r="D258" s="11" t="str">
        <f t="shared" si="164"/>
        <v/>
      </c>
      <c r="E258" s="11" t="str">
        <f t="shared" ref="E258:E321" si="166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/>
      </c>
      <c r="F258" s="12"/>
      <c r="G258" s="12"/>
      <c r="H258" s="12"/>
      <c r="I258" s="12"/>
      <c r="J258" s="13"/>
      <c r="K258" s="13"/>
      <c r="L258" s="13"/>
      <c r="M258" s="13"/>
      <c r="N258" s="12"/>
      <c r="O258" s="12"/>
      <c r="P258" s="14" t="str">
        <f t="shared" si="149"/>
        <v/>
      </c>
      <c r="Q258" s="14" t="str">
        <f t="shared" si="150"/>
        <v/>
      </c>
      <c r="R258" s="14" t="str">
        <f t="shared" si="151"/>
        <v/>
      </c>
      <c r="S258" s="14" t="str">
        <f t="shared" si="152"/>
        <v/>
      </c>
      <c r="T258" s="14" t="str">
        <f t="shared" si="153"/>
        <v/>
      </c>
      <c r="U258" s="15" t="str">
        <f>IF(P258="","",P258*Config!$B$6)</f>
        <v/>
      </c>
      <c r="V258" s="15" t="str">
        <f>IF(Q258="","",Q258*Config!$B$6)</f>
        <v/>
      </c>
      <c r="W258" s="15" t="str">
        <f>IF(R258="","",R258*Config!$B$6)</f>
        <v/>
      </c>
      <c r="X258" s="15" t="str">
        <f>IF(S258="","",S258*Config!$B$6)</f>
        <v/>
      </c>
      <c r="Y258" s="15" t="str">
        <f>IF(T258="","",T258*Config!$B$6)</f>
        <v/>
      </c>
      <c r="Z258" s="15" t="str">
        <f>IF(U258="","",Config!$B$4 + SUM($U$2:U258))</f>
        <v/>
      </c>
      <c r="AA258" s="15" t="str">
        <f>IF(V258="","",Config!$B$4 + SUM($V$2:V258))</f>
        <v/>
      </c>
      <c r="AB258" s="15" t="str">
        <f>IF(W258="","",Config!$B$4 + SUM($W$2:W258))</f>
        <v/>
      </c>
      <c r="AC258" s="15" t="str">
        <f>IF(X258="","",Config!$B$4 + SUM($X$2:X258))</f>
        <v/>
      </c>
      <c r="AD258" s="15" t="str">
        <f>IF(Y258="","",Config!$B$4 + SUM($Y$2:Y258))</f>
        <v/>
      </c>
      <c r="AE258" s="15" t="str">
        <f>IF(P258="","",P258*J258/100*Config!$B$11)</f>
        <v/>
      </c>
      <c r="AF258" s="15" t="str">
        <f>IF(Q258="","",Q258*J258/100*Config!$B$11)</f>
        <v/>
      </c>
      <c r="AG258" s="15" t="str">
        <f>IF(R258="","",R258*J258/100*Config!$B$11)</f>
        <v/>
      </c>
      <c r="AH258" s="15" t="str">
        <f>IF(S258="","",S258*J258/100*Config!$B$11)</f>
        <v/>
      </c>
      <c r="AI258" s="15" t="str">
        <f>IF(T258="","",T258*J258/100*Config!$B$11)</f>
        <v/>
      </c>
      <c r="AJ258" s="15" t="str">
        <f>IF(AE258="","",Config!$B$9 + SUM($AE$2:AE258))</f>
        <v/>
      </c>
      <c r="AK258" s="15" t="str">
        <f>IF(AF258="","",Config!$B$9 + SUM($AF$2:AF258))</f>
        <v/>
      </c>
      <c r="AL258" s="15" t="str">
        <f>IF(AG258="","",Config!$B$9 + SUM($AG$2:AG258))</f>
        <v/>
      </c>
      <c r="AM258" s="15" t="str">
        <f>IF(AH258="","",Config!$B$9 + SUM($AH$2:AH258))</f>
        <v/>
      </c>
      <c r="AN258" s="15" t="str">
        <f>IF(AI258="","",Config!$B$9 + SUM($AI$2:AI258))</f>
        <v/>
      </c>
      <c r="AO258" s="16" t="str">
        <f t="shared" ref="AO258:AO321" si="167">IF(P258="","",IF(P258&gt;0,1,0))</f>
        <v/>
      </c>
      <c r="AP258" s="16" t="str">
        <f t="shared" ref="AP258:AP321" si="168">IF(Q258="","",IF(Q258&gt;0,1,0))</f>
        <v/>
      </c>
      <c r="AQ258" s="16" t="str">
        <f t="shared" ref="AQ258:AQ321" si="169">IF(R258="","",IF(R258&gt;0,1,0))</f>
        <v/>
      </c>
      <c r="AR258" s="16" t="str">
        <f t="shared" ref="AR258:AR321" si="170">IF(S258="","",IF(S258&gt;0,1,0))</f>
        <v/>
      </c>
      <c r="AS258" s="16" t="str">
        <f t="shared" ref="AS258:AS321" si="171">IF(T258="","",IF(T258&gt;0,1,0))</f>
        <v/>
      </c>
      <c r="AT258" s="17" t="str">
        <f t="shared" si="154"/>
        <v/>
      </c>
      <c r="AU258" s="17" t="str">
        <f t="shared" si="155"/>
        <v/>
      </c>
      <c r="AV258" s="17" t="str">
        <f t="shared" si="156"/>
        <v/>
      </c>
      <c r="AW258" s="17" t="str">
        <f t="shared" si="157"/>
        <v/>
      </c>
      <c r="AX258" s="17" t="str">
        <f t="shared" si="158"/>
        <v/>
      </c>
      <c r="AY258" s="17" t="str">
        <f t="shared" ref="AY258:AY321" si="172">IF(Z258="","",AT258-Z258)</f>
        <v/>
      </c>
      <c r="AZ258" s="17" t="str">
        <f t="shared" ref="AZ258:AZ321" si="173">IF(AA258="","",AU258-AA258)</f>
        <v/>
      </c>
      <c r="BA258" s="17" t="str">
        <f t="shared" ref="BA258:BA321" si="174">IF(AB258="","",AV258-AB258)</f>
        <v/>
      </c>
      <c r="BB258" s="17" t="str">
        <f t="shared" ref="BB258:BB321" si="175">IF(AC258="","",AW258-AC258)</f>
        <v/>
      </c>
      <c r="BC258" s="17" t="str">
        <f t="shared" ref="BC258:BC321" si="176">IF(AD258="","",AX258-AD258)</f>
        <v/>
      </c>
      <c r="BD258" s="17" t="str">
        <f>IF(OR(AE258="",B258=""),"",SUMIFS($AE$2:AE258,$B$2:B258,B258))</f>
        <v/>
      </c>
      <c r="BE258" s="17" t="str">
        <f>IF(OR(AF258="",B258=""),"",SUMIFS($AF$2:AF258,$B$2:B258,B258))</f>
        <v/>
      </c>
      <c r="BF258" s="17" t="str">
        <f>IF(OR(AG258="",B258=""),"",SUMIFS($AG$2:AG258,$B$2:B258,B258))</f>
        <v/>
      </c>
      <c r="BG258" s="17" t="str">
        <f>IF(OR(AH258="",B258=""),"",SUMIFS($AH$2:AH258,$B$2:B258,B258))</f>
        <v/>
      </c>
      <c r="BH258" s="17" t="str">
        <f>IF(OR(AI258="",B258=""),"",SUMIFS($AI$2:AI258,$B$2:B258,B258))</f>
        <v/>
      </c>
      <c r="BI258" s="17" t="str">
        <f t="shared" si="159"/>
        <v/>
      </c>
      <c r="BJ258" s="17" t="str">
        <f t="shared" si="160"/>
        <v/>
      </c>
      <c r="BK258" s="17" t="str">
        <f t="shared" si="161"/>
        <v/>
      </c>
      <c r="BL258" s="17" t="str">
        <f t="shared" si="162"/>
        <v/>
      </c>
      <c r="BM258" s="17" t="str">
        <f t="shared" si="163"/>
        <v/>
      </c>
      <c r="BN258" s="17" t="str">
        <f t="shared" ref="BN258:BN321" si="177">IF(AJ258="","",BI258-AJ258)</f>
        <v/>
      </c>
      <c r="BO258" s="17" t="str">
        <f t="shared" ref="BO258:BO321" si="178">IF(AK258="","",BJ258-AK258)</f>
        <v/>
      </c>
      <c r="BP258" s="17" t="str">
        <f t="shared" ref="BP258:BP321" si="179">IF(AL258="","",BK258-AL258)</f>
        <v/>
      </c>
      <c r="BQ258" s="17" t="str">
        <f t="shared" ref="BQ258:BQ321" si="180">IF(AM258="","",BL258-AM258)</f>
        <v/>
      </c>
      <c r="BR258" s="17" t="str">
        <f t="shared" ref="BR258:BR321" si="181">IF(AN258="","",BM258-AN258)</f>
        <v/>
      </c>
    </row>
    <row r="259" spans="1:70" x14ac:dyDescent="0.25">
      <c r="A259">
        <f t="shared" si="165"/>
        <v>258</v>
      </c>
      <c r="B259" s="9"/>
      <c r="C259" s="12"/>
      <c r="D259" s="11" t="str">
        <f t="shared" si="164"/>
        <v/>
      </c>
      <c r="E259" s="11" t="str">
        <f t="shared" si="166"/>
        <v/>
      </c>
      <c r="F259" s="12"/>
      <c r="G259" s="12"/>
      <c r="H259" s="12"/>
      <c r="I259" s="12"/>
      <c r="J259" s="13"/>
      <c r="K259" s="13"/>
      <c r="L259" s="13"/>
      <c r="M259" s="13"/>
      <c r="N259" s="12"/>
      <c r="O259" s="12"/>
      <c r="P259" s="14" t="str">
        <f t="shared" ref="P259:P322" si="182">IF(N259="","",IF(N259="SL",-1,K259/J259))</f>
        <v/>
      </c>
      <c r="Q259" s="14" t="str">
        <f t="shared" ref="Q259:Q322" si="183">IF(N259="","",IF(OR(N259="SL",N259="TP0"),-1,L259/J259))</f>
        <v/>
      </c>
      <c r="R259" s="14" t="str">
        <f t="shared" ref="R259:R322" si="184">IF(N259="","",IF(N259="TP2",M259/J259,-1))</f>
        <v/>
      </c>
      <c r="S259" s="14" t="str">
        <f t="shared" ref="S259:S322" si="185">IF(N259="","",IF(N259="SL",-1,IF(N259="TP0",0.5*K259/J259,0.5*(K259+L259)/J259)))</f>
        <v/>
      </c>
      <c r="T259" s="14" t="str">
        <f t="shared" ref="T259:T322" si="186">IF(N259="","",IF(N259="SL",-1,IF(N259="TP0",0.5*K259/J259-0.5,0.5*(K259+L259)/J259)))</f>
        <v/>
      </c>
      <c r="U259" s="15" t="str">
        <f>IF(P259="","",P259*Config!$B$6)</f>
        <v/>
      </c>
      <c r="V259" s="15" t="str">
        <f>IF(Q259="","",Q259*Config!$B$6)</f>
        <v/>
      </c>
      <c r="W259" s="15" t="str">
        <f>IF(R259="","",R259*Config!$B$6)</f>
        <v/>
      </c>
      <c r="X259" s="15" t="str">
        <f>IF(S259="","",S259*Config!$B$6)</f>
        <v/>
      </c>
      <c r="Y259" s="15" t="str">
        <f>IF(T259="","",T259*Config!$B$6)</f>
        <v/>
      </c>
      <c r="Z259" s="15" t="str">
        <f>IF(U259="","",Config!$B$4 + SUM($U$2:U259))</f>
        <v/>
      </c>
      <c r="AA259" s="15" t="str">
        <f>IF(V259="","",Config!$B$4 + SUM($V$2:V259))</f>
        <v/>
      </c>
      <c r="AB259" s="15" t="str">
        <f>IF(W259="","",Config!$B$4 + SUM($W$2:W259))</f>
        <v/>
      </c>
      <c r="AC259" s="15" t="str">
        <f>IF(X259="","",Config!$B$4 + SUM($X$2:X259))</f>
        <v/>
      </c>
      <c r="AD259" s="15" t="str">
        <f>IF(Y259="","",Config!$B$4 + SUM($Y$2:Y259))</f>
        <v/>
      </c>
      <c r="AE259" s="15" t="str">
        <f>IF(P259="","",P259*J259/100*Config!$B$11)</f>
        <v/>
      </c>
      <c r="AF259" s="15" t="str">
        <f>IF(Q259="","",Q259*J259/100*Config!$B$11)</f>
        <v/>
      </c>
      <c r="AG259" s="15" t="str">
        <f>IF(R259="","",R259*J259/100*Config!$B$11)</f>
        <v/>
      </c>
      <c r="AH259" s="15" t="str">
        <f>IF(S259="","",S259*J259/100*Config!$B$11)</f>
        <v/>
      </c>
      <c r="AI259" s="15" t="str">
        <f>IF(T259="","",T259*J259/100*Config!$B$11)</f>
        <v/>
      </c>
      <c r="AJ259" s="15" t="str">
        <f>IF(AE259="","",Config!$B$9 + SUM($AE$2:AE259))</f>
        <v/>
      </c>
      <c r="AK259" s="15" t="str">
        <f>IF(AF259="","",Config!$B$9 + SUM($AF$2:AF259))</f>
        <v/>
      </c>
      <c r="AL259" s="15" t="str">
        <f>IF(AG259="","",Config!$B$9 + SUM($AG$2:AG259))</f>
        <v/>
      </c>
      <c r="AM259" s="15" t="str">
        <f>IF(AH259="","",Config!$B$9 + SUM($AH$2:AH259))</f>
        <v/>
      </c>
      <c r="AN259" s="15" t="str">
        <f>IF(AI259="","",Config!$B$9 + SUM($AI$2:AI259))</f>
        <v/>
      </c>
      <c r="AO259" s="16" t="str">
        <f t="shared" si="167"/>
        <v/>
      </c>
      <c r="AP259" s="16" t="str">
        <f t="shared" si="168"/>
        <v/>
      </c>
      <c r="AQ259" s="16" t="str">
        <f t="shared" si="169"/>
        <v/>
      </c>
      <c r="AR259" s="16" t="str">
        <f t="shared" si="170"/>
        <v/>
      </c>
      <c r="AS259" s="16" t="str">
        <f t="shared" si="171"/>
        <v/>
      </c>
      <c r="AT259" s="17" t="str">
        <f t="shared" si="154"/>
        <v/>
      </c>
      <c r="AU259" s="17" t="str">
        <f t="shared" si="155"/>
        <v/>
      </c>
      <c r="AV259" s="17" t="str">
        <f t="shared" si="156"/>
        <v/>
      </c>
      <c r="AW259" s="17" t="str">
        <f t="shared" si="157"/>
        <v/>
      </c>
      <c r="AX259" s="17" t="str">
        <f t="shared" si="158"/>
        <v/>
      </c>
      <c r="AY259" s="17" t="str">
        <f t="shared" si="172"/>
        <v/>
      </c>
      <c r="AZ259" s="17" t="str">
        <f t="shared" si="173"/>
        <v/>
      </c>
      <c r="BA259" s="17" t="str">
        <f t="shared" si="174"/>
        <v/>
      </c>
      <c r="BB259" s="17" t="str">
        <f t="shared" si="175"/>
        <v/>
      </c>
      <c r="BC259" s="17" t="str">
        <f t="shared" si="176"/>
        <v/>
      </c>
      <c r="BD259" s="17" t="str">
        <f>IF(OR(AE259="",B259=""),"",SUMIFS($AE$2:AE259,$B$2:B259,B259))</f>
        <v/>
      </c>
      <c r="BE259" s="17" t="str">
        <f>IF(OR(AF259="",B259=""),"",SUMIFS($AF$2:AF259,$B$2:B259,B259))</f>
        <v/>
      </c>
      <c r="BF259" s="17" t="str">
        <f>IF(OR(AG259="",B259=""),"",SUMIFS($AG$2:AG259,$B$2:B259,B259))</f>
        <v/>
      </c>
      <c r="BG259" s="17" t="str">
        <f>IF(OR(AH259="",B259=""),"",SUMIFS($AH$2:AH259,$B$2:B259,B259))</f>
        <v/>
      </c>
      <c r="BH259" s="17" t="str">
        <f>IF(OR(AI259="",B259=""),"",SUMIFS($AI$2:AI259,$B$2:B259,B259))</f>
        <v/>
      </c>
      <c r="BI259" s="17" t="str">
        <f t="shared" si="159"/>
        <v/>
      </c>
      <c r="BJ259" s="17" t="str">
        <f t="shared" si="160"/>
        <v/>
      </c>
      <c r="BK259" s="17" t="str">
        <f t="shared" si="161"/>
        <v/>
      </c>
      <c r="BL259" s="17" t="str">
        <f t="shared" si="162"/>
        <v/>
      </c>
      <c r="BM259" s="17" t="str">
        <f t="shared" si="163"/>
        <v/>
      </c>
      <c r="BN259" s="17" t="str">
        <f t="shared" si="177"/>
        <v/>
      </c>
      <c r="BO259" s="17" t="str">
        <f t="shared" si="178"/>
        <v/>
      </c>
      <c r="BP259" s="17" t="str">
        <f t="shared" si="179"/>
        <v/>
      </c>
      <c r="BQ259" s="17" t="str">
        <f t="shared" si="180"/>
        <v/>
      </c>
      <c r="BR259" s="17" t="str">
        <f t="shared" si="181"/>
        <v/>
      </c>
    </row>
    <row r="260" spans="1:70" x14ac:dyDescent="0.25">
      <c r="A260">
        <f t="shared" si="165"/>
        <v>259</v>
      </c>
      <c r="B260" s="9"/>
      <c r="C260" s="12"/>
      <c r="D260" s="11" t="str">
        <f t="shared" si="164"/>
        <v/>
      </c>
      <c r="E260" s="11" t="str">
        <f t="shared" si="166"/>
        <v/>
      </c>
      <c r="F260" s="12"/>
      <c r="G260" s="12"/>
      <c r="H260" s="12"/>
      <c r="I260" s="12"/>
      <c r="J260" s="13"/>
      <c r="K260" s="13"/>
      <c r="L260" s="13"/>
      <c r="M260" s="13"/>
      <c r="N260" s="12"/>
      <c r="O260" s="12"/>
      <c r="P260" s="14" t="str">
        <f t="shared" si="182"/>
        <v/>
      </c>
      <c r="Q260" s="14" t="str">
        <f t="shared" si="183"/>
        <v/>
      </c>
      <c r="R260" s="14" t="str">
        <f t="shared" si="184"/>
        <v/>
      </c>
      <c r="S260" s="14" t="str">
        <f t="shared" si="185"/>
        <v/>
      </c>
      <c r="T260" s="14" t="str">
        <f t="shared" si="186"/>
        <v/>
      </c>
      <c r="U260" s="15" t="str">
        <f>IF(P260="","",P260*Config!$B$6)</f>
        <v/>
      </c>
      <c r="V260" s="15" t="str">
        <f>IF(Q260="","",Q260*Config!$B$6)</f>
        <v/>
      </c>
      <c r="W260" s="15" t="str">
        <f>IF(R260="","",R260*Config!$B$6)</f>
        <v/>
      </c>
      <c r="X260" s="15" t="str">
        <f>IF(S260="","",S260*Config!$B$6)</f>
        <v/>
      </c>
      <c r="Y260" s="15" t="str">
        <f>IF(T260="","",T260*Config!$B$6)</f>
        <v/>
      </c>
      <c r="Z260" s="15" t="str">
        <f>IF(U260="","",Config!$B$4 + SUM($U$2:U260))</f>
        <v/>
      </c>
      <c r="AA260" s="15" t="str">
        <f>IF(V260="","",Config!$B$4 + SUM($V$2:V260))</f>
        <v/>
      </c>
      <c r="AB260" s="15" t="str">
        <f>IF(W260="","",Config!$B$4 + SUM($W$2:W260))</f>
        <v/>
      </c>
      <c r="AC260" s="15" t="str">
        <f>IF(X260="","",Config!$B$4 + SUM($X$2:X260))</f>
        <v/>
      </c>
      <c r="AD260" s="15" t="str">
        <f>IF(Y260="","",Config!$B$4 + SUM($Y$2:Y260))</f>
        <v/>
      </c>
      <c r="AE260" s="15" t="str">
        <f>IF(P260="","",P260*J260/100*Config!$B$11)</f>
        <v/>
      </c>
      <c r="AF260" s="15" t="str">
        <f>IF(Q260="","",Q260*J260/100*Config!$B$11)</f>
        <v/>
      </c>
      <c r="AG260" s="15" t="str">
        <f>IF(R260="","",R260*J260/100*Config!$B$11)</f>
        <v/>
      </c>
      <c r="AH260" s="15" t="str">
        <f>IF(S260="","",S260*J260/100*Config!$B$11)</f>
        <v/>
      </c>
      <c r="AI260" s="15" t="str">
        <f>IF(T260="","",T260*J260/100*Config!$B$11)</f>
        <v/>
      </c>
      <c r="AJ260" s="15" t="str">
        <f>IF(AE260="","",Config!$B$9 + SUM($AE$2:AE260))</f>
        <v/>
      </c>
      <c r="AK260" s="15" t="str">
        <f>IF(AF260="","",Config!$B$9 + SUM($AF$2:AF260))</f>
        <v/>
      </c>
      <c r="AL260" s="15" t="str">
        <f>IF(AG260="","",Config!$B$9 + SUM($AG$2:AG260))</f>
        <v/>
      </c>
      <c r="AM260" s="15" t="str">
        <f>IF(AH260="","",Config!$B$9 + SUM($AH$2:AH260))</f>
        <v/>
      </c>
      <c r="AN260" s="15" t="str">
        <f>IF(AI260="","",Config!$B$9 + SUM($AI$2:AI260))</f>
        <v/>
      </c>
      <c r="AO260" s="16" t="str">
        <f t="shared" si="167"/>
        <v/>
      </c>
      <c r="AP260" s="16" t="str">
        <f t="shared" si="168"/>
        <v/>
      </c>
      <c r="AQ260" s="16" t="str">
        <f t="shared" si="169"/>
        <v/>
      </c>
      <c r="AR260" s="16" t="str">
        <f t="shared" si="170"/>
        <v/>
      </c>
      <c r="AS260" s="16" t="str">
        <f t="shared" si="171"/>
        <v/>
      </c>
      <c r="AT260" s="17" t="str">
        <f t="shared" si="154"/>
        <v/>
      </c>
      <c r="AU260" s="17" t="str">
        <f t="shared" si="155"/>
        <v/>
      </c>
      <c r="AV260" s="17" t="str">
        <f t="shared" si="156"/>
        <v/>
      </c>
      <c r="AW260" s="17" t="str">
        <f t="shared" si="157"/>
        <v/>
      </c>
      <c r="AX260" s="17" t="str">
        <f t="shared" si="158"/>
        <v/>
      </c>
      <c r="AY260" s="17" t="str">
        <f t="shared" si="172"/>
        <v/>
      </c>
      <c r="AZ260" s="17" t="str">
        <f t="shared" si="173"/>
        <v/>
      </c>
      <c r="BA260" s="17" t="str">
        <f t="shared" si="174"/>
        <v/>
      </c>
      <c r="BB260" s="17" t="str">
        <f t="shared" si="175"/>
        <v/>
      </c>
      <c r="BC260" s="17" t="str">
        <f t="shared" si="176"/>
        <v/>
      </c>
      <c r="BD260" s="17" t="str">
        <f>IF(OR(AE260="",B260=""),"",SUMIFS($AE$2:AE260,$B$2:B260,B260))</f>
        <v/>
      </c>
      <c r="BE260" s="17" t="str">
        <f>IF(OR(AF260="",B260=""),"",SUMIFS($AF$2:AF260,$B$2:B260,B260))</f>
        <v/>
      </c>
      <c r="BF260" s="17" t="str">
        <f>IF(OR(AG260="",B260=""),"",SUMIFS($AG$2:AG260,$B$2:B260,B260))</f>
        <v/>
      </c>
      <c r="BG260" s="17" t="str">
        <f>IF(OR(AH260="",B260=""),"",SUMIFS($AH$2:AH260,$B$2:B260,B260))</f>
        <v/>
      </c>
      <c r="BH260" s="17" t="str">
        <f>IF(OR(AI260="",B260=""),"",SUMIFS($AI$2:AI260,$B$2:B260,B260))</f>
        <v/>
      </c>
      <c r="BI260" s="17" t="str">
        <f t="shared" si="159"/>
        <v/>
      </c>
      <c r="BJ260" s="17" t="str">
        <f t="shared" si="160"/>
        <v/>
      </c>
      <c r="BK260" s="17" t="str">
        <f t="shared" si="161"/>
        <v/>
      </c>
      <c r="BL260" s="17" t="str">
        <f t="shared" si="162"/>
        <v/>
      </c>
      <c r="BM260" s="17" t="str">
        <f t="shared" si="163"/>
        <v/>
      </c>
      <c r="BN260" s="17" t="str">
        <f t="shared" si="177"/>
        <v/>
      </c>
      <c r="BO260" s="17" t="str">
        <f t="shared" si="178"/>
        <v/>
      </c>
      <c r="BP260" s="17" t="str">
        <f t="shared" si="179"/>
        <v/>
      </c>
      <c r="BQ260" s="17" t="str">
        <f t="shared" si="180"/>
        <v/>
      </c>
      <c r="BR260" s="17" t="str">
        <f t="shared" si="181"/>
        <v/>
      </c>
    </row>
    <row r="261" spans="1:70" x14ac:dyDescent="0.25">
      <c r="A261">
        <f t="shared" si="165"/>
        <v>260</v>
      </c>
      <c r="B261" s="9"/>
      <c r="C261" s="12"/>
      <c r="D261" s="11" t="str">
        <f t="shared" si="164"/>
        <v/>
      </c>
      <c r="E261" s="11" t="str">
        <f t="shared" si="166"/>
        <v/>
      </c>
      <c r="F261" s="12"/>
      <c r="G261" s="12"/>
      <c r="H261" s="12"/>
      <c r="I261" s="12"/>
      <c r="J261" s="13"/>
      <c r="K261" s="13"/>
      <c r="L261" s="13"/>
      <c r="M261" s="13"/>
      <c r="N261" s="12"/>
      <c r="O261" s="12"/>
      <c r="P261" s="14" t="str">
        <f t="shared" si="182"/>
        <v/>
      </c>
      <c r="Q261" s="14" t="str">
        <f t="shared" si="183"/>
        <v/>
      </c>
      <c r="R261" s="14" t="str">
        <f t="shared" si="184"/>
        <v/>
      </c>
      <c r="S261" s="14" t="str">
        <f t="shared" si="185"/>
        <v/>
      </c>
      <c r="T261" s="14" t="str">
        <f t="shared" si="186"/>
        <v/>
      </c>
      <c r="U261" s="15" t="str">
        <f>IF(P261="","",P261*Config!$B$6)</f>
        <v/>
      </c>
      <c r="V261" s="15" t="str">
        <f>IF(Q261="","",Q261*Config!$B$6)</f>
        <v/>
      </c>
      <c r="W261" s="15" t="str">
        <f>IF(R261="","",R261*Config!$B$6)</f>
        <v/>
      </c>
      <c r="X261" s="15" t="str">
        <f>IF(S261="","",S261*Config!$B$6)</f>
        <v/>
      </c>
      <c r="Y261" s="15" t="str">
        <f>IF(T261="","",T261*Config!$B$6)</f>
        <v/>
      </c>
      <c r="Z261" s="15" t="str">
        <f>IF(U261="","",Config!$B$4 + SUM($U$2:U261))</f>
        <v/>
      </c>
      <c r="AA261" s="15" t="str">
        <f>IF(V261="","",Config!$B$4 + SUM($V$2:V261))</f>
        <v/>
      </c>
      <c r="AB261" s="15" t="str">
        <f>IF(W261="","",Config!$B$4 + SUM($W$2:W261))</f>
        <v/>
      </c>
      <c r="AC261" s="15" t="str">
        <f>IF(X261="","",Config!$B$4 + SUM($X$2:X261))</f>
        <v/>
      </c>
      <c r="AD261" s="15" t="str">
        <f>IF(Y261="","",Config!$B$4 + SUM($Y$2:Y261))</f>
        <v/>
      </c>
      <c r="AE261" s="15" t="str">
        <f>IF(P261="","",P261*J261/100*Config!$B$11)</f>
        <v/>
      </c>
      <c r="AF261" s="15" t="str">
        <f>IF(Q261="","",Q261*J261/100*Config!$B$11)</f>
        <v/>
      </c>
      <c r="AG261" s="15" t="str">
        <f>IF(R261="","",R261*J261/100*Config!$B$11)</f>
        <v/>
      </c>
      <c r="AH261" s="15" t="str">
        <f>IF(S261="","",S261*J261/100*Config!$B$11)</f>
        <v/>
      </c>
      <c r="AI261" s="15" t="str">
        <f>IF(T261="","",T261*J261/100*Config!$B$11)</f>
        <v/>
      </c>
      <c r="AJ261" s="15" t="str">
        <f>IF(AE261="","",Config!$B$9 + SUM($AE$2:AE261))</f>
        <v/>
      </c>
      <c r="AK261" s="15" t="str">
        <f>IF(AF261="","",Config!$B$9 + SUM($AF$2:AF261))</f>
        <v/>
      </c>
      <c r="AL261" s="15" t="str">
        <f>IF(AG261="","",Config!$B$9 + SUM($AG$2:AG261))</f>
        <v/>
      </c>
      <c r="AM261" s="15" t="str">
        <f>IF(AH261="","",Config!$B$9 + SUM($AH$2:AH261))</f>
        <v/>
      </c>
      <c r="AN261" s="15" t="str">
        <f>IF(AI261="","",Config!$B$9 + SUM($AI$2:AI261))</f>
        <v/>
      </c>
      <c r="AO261" s="16" t="str">
        <f t="shared" si="167"/>
        <v/>
      </c>
      <c r="AP261" s="16" t="str">
        <f t="shared" si="168"/>
        <v/>
      </c>
      <c r="AQ261" s="16" t="str">
        <f t="shared" si="169"/>
        <v/>
      </c>
      <c r="AR261" s="16" t="str">
        <f t="shared" si="170"/>
        <v/>
      </c>
      <c r="AS261" s="16" t="str">
        <f t="shared" si="171"/>
        <v/>
      </c>
      <c r="AT261" s="17" t="str">
        <f t="shared" ref="AT261:AT324" si="187">IF(Z261="","",IF(AT260="",Z261,MAX(AT260,Z261)))</f>
        <v/>
      </c>
      <c r="AU261" s="17" t="str">
        <f t="shared" ref="AU261:AU324" si="188">IF(AA261="","",IF(AU260="",AA261,MAX(AU260,AA261)))</f>
        <v/>
      </c>
      <c r="AV261" s="17" t="str">
        <f t="shared" ref="AV261:AV324" si="189">IF(AB261="","",IF(AV260="",AB261,MAX(AV260,AB261)))</f>
        <v/>
      </c>
      <c r="AW261" s="17" t="str">
        <f t="shared" ref="AW261:AW324" si="190">IF(AC261="","",IF(AW260="",AC261,MAX(AW260,AC261)))</f>
        <v/>
      </c>
      <c r="AX261" s="17" t="str">
        <f t="shared" ref="AX261:AX324" si="191">IF(AD261="","",IF(AX260="",AD261,MAX(AX260,AD261)))</f>
        <v/>
      </c>
      <c r="AY261" s="17" t="str">
        <f t="shared" si="172"/>
        <v/>
      </c>
      <c r="AZ261" s="17" t="str">
        <f t="shared" si="173"/>
        <v/>
      </c>
      <c r="BA261" s="17" t="str">
        <f t="shared" si="174"/>
        <v/>
      </c>
      <c r="BB261" s="17" t="str">
        <f t="shared" si="175"/>
        <v/>
      </c>
      <c r="BC261" s="17" t="str">
        <f t="shared" si="176"/>
        <v/>
      </c>
      <c r="BD261" s="17" t="str">
        <f>IF(OR(AE261="",B261=""),"",SUMIFS($AE$2:AE261,$B$2:B261,B261))</f>
        <v/>
      </c>
      <c r="BE261" s="17" t="str">
        <f>IF(OR(AF261="",B261=""),"",SUMIFS($AF$2:AF261,$B$2:B261,B261))</f>
        <v/>
      </c>
      <c r="BF261" s="17" t="str">
        <f>IF(OR(AG261="",B261=""),"",SUMIFS($AG$2:AG261,$B$2:B261,B261))</f>
        <v/>
      </c>
      <c r="BG261" s="17" t="str">
        <f>IF(OR(AH261="",B261=""),"",SUMIFS($AH$2:AH261,$B$2:B261,B261))</f>
        <v/>
      </c>
      <c r="BH261" s="17" t="str">
        <f>IF(OR(AI261="",B261=""),"",SUMIFS($AI$2:AI261,$B$2:B261,B261))</f>
        <v/>
      </c>
      <c r="BI261" s="17" t="str">
        <f t="shared" ref="BI261:BI324" si="192">IF(AJ261="","",IF(BI260="",AJ261,MAX(BI260,AJ261)))</f>
        <v/>
      </c>
      <c r="BJ261" s="17" t="str">
        <f t="shared" ref="BJ261:BJ324" si="193">IF(AK261="","",IF(BJ260="",AK261,MAX(BJ260,AK261)))</f>
        <v/>
      </c>
      <c r="BK261" s="17" t="str">
        <f t="shared" ref="BK261:BK324" si="194">IF(AL261="","",IF(BK260="",AL261,MAX(BK260,AL261)))</f>
        <v/>
      </c>
      <c r="BL261" s="17" t="str">
        <f t="shared" ref="BL261:BL324" si="195">IF(AM261="","",IF(BL260="",AM261,MAX(BL260,AM261)))</f>
        <v/>
      </c>
      <c r="BM261" s="17" t="str">
        <f t="shared" ref="BM261:BM324" si="196">IF(AN261="","",IF(BM260="",AN261,MAX(BM260,AN261)))</f>
        <v/>
      </c>
      <c r="BN261" s="17" t="str">
        <f t="shared" si="177"/>
        <v/>
      </c>
      <c r="BO261" s="17" t="str">
        <f t="shared" si="178"/>
        <v/>
      </c>
      <c r="BP261" s="17" t="str">
        <f t="shared" si="179"/>
        <v/>
      </c>
      <c r="BQ261" s="17" t="str">
        <f t="shared" si="180"/>
        <v/>
      </c>
      <c r="BR261" s="17" t="str">
        <f t="shared" si="181"/>
        <v/>
      </c>
    </row>
    <row r="262" spans="1:70" x14ac:dyDescent="0.25">
      <c r="A262">
        <f t="shared" si="165"/>
        <v>261</v>
      </c>
      <c r="B262" s="9"/>
      <c r="C262" s="12"/>
      <c r="D262" s="11" t="str">
        <f t="shared" si="164"/>
        <v/>
      </c>
      <c r="E262" s="11" t="str">
        <f t="shared" si="166"/>
        <v/>
      </c>
      <c r="F262" s="12"/>
      <c r="G262" s="12"/>
      <c r="H262" s="12"/>
      <c r="I262" s="12"/>
      <c r="J262" s="13"/>
      <c r="K262" s="13"/>
      <c r="L262" s="13"/>
      <c r="M262" s="13"/>
      <c r="N262" s="12"/>
      <c r="O262" s="12"/>
      <c r="P262" s="14" t="str">
        <f t="shared" si="182"/>
        <v/>
      </c>
      <c r="Q262" s="14" t="str">
        <f t="shared" si="183"/>
        <v/>
      </c>
      <c r="R262" s="14" t="str">
        <f t="shared" si="184"/>
        <v/>
      </c>
      <c r="S262" s="14" t="str">
        <f t="shared" si="185"/>
        <v/>
      </c>
      <c r="T262" s="14" t="str">
        <f t="shared" si="186"/>
        <v/>
      </c>
      <c r="U262" s="15" t="str">
        <f>IF(P262="","",P262*Config!$B$6)</f>
        <v/>
      </c>
      <c r="V262" s="15" t="str">
        <f>IF(Q262="","",Q262*Config!$B$6)</f>
        <v/>
      </c>
      <c r="W262" s="15" t="str">
        <f>IF(R262="","",R262*Config!$B$6)</f>
        <v/>
      </c>
      <c r="X262" s="15" t="str">
        <f>IF(S262="","",S262*Config!$B$6)</f>
        <v/>
      </c>
      <c r="Y262" s="15" t="str">
        <f>IF(T262="","",T262*Config!$B$6)</f>
        <v/>
      </c>
      <c r="Z262" s="15" t="str">
        <f>IF(U262="","",Config!$B$4 + SUM($U$2:U262))</f>
        <v/>
      </c>
      <c r="AA262" s="15" t="str">
        <f>IF(V262="","",Config!$B$4 + SUM($V$2:V262))</f>
        <v/>
      </c>
      <c r="AB262" s="15" t="str">
        <f>IF(W262="","",Config!$B$4 + SUM($W$2:W262))</f>
        <v/>
      </c>
      <c r="AC262" s="15" t="str">
        <f>IF(X262="","",Config!$B$4 + SUM($X$2:X262))</f>
        <v/>
      </c>
      <c r="AD262" s="15" t="str">
        <f>IF(Y262="","",Config!$B$4 + SUM($Y$2:Y262))</f>
        <v/>
      </c>
      <c r="AE262" s="15" t="str">
        <f>IF(P262="","",P262*J262/100*Config!$B$11)</f>
        <v/>
      </c>
      <c r="AF262" s="15" t="str">
        <f>IF(Q262="","",Q262*J262/100*Config!$B$11)</f>
        <v/>
      </c>
      <c r="AG262" s="15" t="str">
        <f>IF(R262="","",R262*J262/100*Config!$B$11)</f>
        <v/>
      </c>
      <c r="AH262" s="15" t="str">
        <f>IF(S262="","",S262*J262/100*Config!$B$11)</f>
        <v/>
      </c>
      <c r="AI262" s="15" t="str">
        <f>IF(T262="","",T262*J262/100*Config!$B$11)</f>
        <v/>
      </c>
      <c r="AJ262" s="15" t="str">
        <f>IF(AE262="","",Config!$B$9 + SUM($AE$2:AE262))</f>
        <v/>
      </c>
      <c r="AK262" s="15" t="str">
        <f>IF(AF262="","",Config!$B$9 + SUM($AF$2:AF262))</f>
        <v/>
      </c>
      <c r="AL262" s="15" t="str">
        <f>IF(AG262="","",Config!$B$9 + SUM($AG$2:AG262))</f>
        <v/>
      </c>
      <c r="AM262" s="15" t="str">
        <f>IF(AH262="","",Config!$B$9 + SUM($AH$2:AH262))</f>
        <v/>
      </c>
      <c r="AN262" s="15" t="str">
        <f>IF(AI262="","",Config!$B$9 + SUM($AI$2:AI262))</f>
        <v/>
      </c>
      <c r="AO262" s="16" t="str">
        <f t="shared" si="167"/>
        <v/>
      </c>
      <c r="AP262" s="16" t="str">
        <f t="shared" si="168"/>
        <v/>
      </c>
      <c r="AQ262" s="16" t="str">
        <f t="shared" si="169"/>
        <v/>
      </c>
      <c r="AR262" s="16" t="str">
        <f t="shared" si="170"/>
        <v/>
      </c>
      <c r="AS262" s="16" t="str">
        <f t="shared" si="171"/>
        <v/>
      </c>
      <c r="AT262" s="17" t="str">
        <f t="shared" si="187"/>
        <v/>
      </c>
      <c r="AU262" s="17" t="str">
        <f t="shared" si="188"/>
        <v/>
      </c>
      <c r="AV262" s="17" t="str">
        <f t="shared" si="189"/>
        <v/>
      </c>
      <c r="AW262" s="17" t="str">
        <f t="shared" si="190"/>
        <v/>
      </c>
      <c r="AX262" s="17" t="str">
        <f t="shared" si="191"/>
        <v/>
      </c>
      <c r="AY262" s="17" t="str">
        <f t="shared" si="172"/>
        <v/>
      </c>
      <c r="AZ262" s="17" t="str">
        <f t="shared" si="173"/>
        <v/>
      </c>
      <c r="BA262" s="17" t="str">
        <f t="shared" si="174"/>
        <v/>
      </c>
      <c r="BB262" s="17" t="str">
        <f t="shared" si="175"/>
        <v/>
      </c>
      <c r="BC262" s="17" t="str">
        <f t="shared" si="176"/>
        <v/>
      </c>
      <c r="BD262" s="17" t="str">
        <f>IF(OR(AE262="",B262=""),"",SUMIFS($AE$2:AE262,$B$2:B262,B262))</f>
        <v/>
      </c>
      <c r="BE262" s="17" t="str">
        <f>IF(OR(AF262="",B262=""),"",SUMIFS($AF$2:AF262,$B$2:B262,B262))</f>
        <v/>
      </c>
      <c r="BF262" s="17" t="str">
        <f>IF(OR(AG262="",B262=""),"",SUMIFS($AG$2:AG262,$B$2:B262,B262))</f>
        <v/>
      </c>
      <c r="BG262" s="17" t="str">
        <f>IF(OR(AH262="",B262=""),"",SUMIFS($AH$2:AH262,$B$2:B262,B262))</f>
        <v/>
      </c>
      <c r="BH262" s="17" t="str">
        <f>IF(OR(AI262="",B262=""),"",SUMIFS($AI$2:AI262,$B$2:B262,B262))</f>
        <v/>
      </c>
      <c r="BI262" s="17" t="str">
        <f t="shared" si="192"/>
        <v/>
      </c>
      <c r="BJ262" s="17" t="str">
        <f t="shared" si="193"/>
        <v/>
      </c>
      <c r="BK262" s="17" t="str">
        <f t="shared" si="194"/>
        <v/>
      </c>
      <c r="BL262" s="17" t="str">
        <f t="shared" si="195"/>
        <v/>
      </c>
      <c r="BM262" s="17" t="str">
        <f t="shared" si="196"/>
        <v/>
      </c>
      <c r="BN262" s="17" t="str">
        <f t="shared" si="177"/>
        <v/>
      </c>
      <c r="BO262" s="17" t="str">
        <f t="shared" si="178"/>
        <v/>
      </c>
      <c r="BP262" s="17" t="str">
        <f t="shared" si="179"/>
        <v/>
      </c>
      <c r="BQ262" s="17" t="str">
        <f t="shared" si="180"/>
        <v/>
      </c>
      <c r="BR262" s="17" t="str">
        <f t="shared" si="181"/>
        <v/>
      </c>
    </row>
    <row r="263" spans="1:70" x14ac:dyDescent="0.25">
      <c r="A263">
        <f t="shared" si="165"/>
        <v>262</v>
      </c>
      <c r="B263" s="9"/>
      <c r="C263" s="12"/>
      <c r="D263" s="11" t="str">
        <f t="shared" si="164"/>
        <v/>
      </c>
      <c r="E263" s="11" t="str">
        <f t="shared" si="166"/>
        <v/>
      </c>
      <c r="F263" s="12"/>
      <c r="G263" s="12"/>
      <c r="H263" s="12"/>
      <c r="I263" s="12"/>
      <c r="J263" s="13"/>
      <c r="K263" s="13"/>
      <c r="L263" s="13"/>
      <c r="M263" s="13"/>
      <c r="N263" s="12"/>
      <c r="O263" s="12"/>
      <c r="P263" s="14" t="str">
        <f t="shared" si="182"/>
        <v/>
      </c>
      <c r="Q263" s="14" t="str">
        <f t="shared" si="183"/>
        <v/>
      </c>
      <c r="R263" s="14" t="str">
        <f t="shared" si="184"/>
        <v/>
      </c>
      <c r="S263" s="14" t="str">
        <f t="shared" si="185"/>
        <v/>
      </c>
      <c r="T263" s="14" t="str">
        <f t="shared" si="186"/>
        <v/>
      </c>
      <c r="U263" s="15" t="str">
        <f>IF(P263="","",P263*Config!$B$6)</f>
        <v/>
      </c>
      <c r="V263" s="15" t="str">
        <f>IF(Q263="","",Q263*Config!$B$6)</f>
        <v/>
      </c>
      <c r="W263" s="15" t="str">
        <f>IF(R263="","",R263*Config!$B$6)</f>
        <v/>
      </c>
      <c r="X263" s="15" t="str">
        <f>IF(S263="","",S263*Config!$B$6)</f>
        <v/>
      </c>
      <c r="Y263" s="15" t="str">
        <f>IF(T263="","",T263*Config!$B$6)</f>
        <v/>
      </c>
      <c r="Z263" s="15" t="str">
        <f>IF(U263="","",Config!$B$4 + SUM($U$2:U263))</f>
        <v/>
      </c>
      <c r="AA263" s="15" t="str">
        <f>IF(V263="","",Config!$B$4 + SUM($V$2:V263))</f>
        <v/>
      </c>
      <c r="AB263" s="15" t="str">
        <f>IF(W263="","",Config!$B$4 + SUM($W$2:W263))</f>
        <v/>
      </c>
      <c r="AC263" s="15" t="str">
        <f>IF(X263="","",Config!$B$4 + SUM($X$2:X263))</f>
        <v/>
      </c>
      <c r="AD263" s="15" t="str">
        <f>IF(Y263="","",Config!$B$4 + SUM($Y$2:Y263))</f>
        <v/>
      </c>
      <c r="AE263" s="15" t="str">
        <f>IF(P263="","",P263*J263/100*Config!$B$11)</f>
        <v/>
      </c>
      <c r="AF263" s="15" t="str">
        <f>IF(Q263="","",Q263*J263/100*Config!$B$11)</f>
        <v/>
      </c>
      <c r="AG263" s="15" t="str">
        <f>IF(R263="","",R263*J263/100*Config!$B$11)</f>
        <v/>
      </c>
      <c r="AH263" s="15" t="str">
        <f>IF(S263="","",S263*J263/100*Config!$B$11)</f>
        <v/>
      </c>
      <c r="AI263" s="15" t="str">
        <f>IF(T263="","",T263*J263/100*Config!$B$11)</f>
        <v/>
      </c>
      <c r="AJ263" s="15" t="str">
        <f>IF(AE263="","",Config!$B$9 + SUM($AE$2:AE263))</f>
        <v/>
      </c>
      <c r="AK263" s="15" t="str">
        <f>IF(AF263="","",Config!$B$9 + SUM($AF$2:AF263))</f>
        <v/>
      </c>
      <c r="AL263" s="15" t="str">
        <f>IF(AG263="","",Config!$B$9 + SUM($AG$2:AG263))</f>
        <v/>
      </c>
      <c r="AM263" s="15" t="str">
        <f>IF(AH263="","",Config!$B$9 + SUM($AH$2:AH263))</f>
        <v/>
      </c>
      <c r="AN263" s="15" t="str">
        <f>IF(AI263="","",Config!$B$9 + SUM($AI$2:AI263))</f>
        <v/>
      </c>
      <c r="AO263" s="16" t="str">
        <f t="shared" si="167"/>
        <v/>
      </c>
      <c r="AP263" s="16" t="str">
        <f t="shared" si="168"/>
        <v/>
      </c>
      <c r="AQ263" s="16" t="str">
        <f t="shared" si="169"/>
        <v/>
      </c>
      <c r="AR263" s="16" t="str">
        <f t="shared" si="170"/>
        <v/>
      </c>
      <c r="AS263" s="16" t="str">
        <f t="shared" si="171"/>
        <v/>
      </c>
      <c r="AT263" s="17" t="str">
        <f t="shared" si="187"/>
        <v/>
      </c>
      <c r="AU263" s="17" t="str">
        <f t="shared" si="188"/>
        <v/>
      </c>
      <c r="AV263" s="17" t="str">
        <f t="shared" si="189"/>
        <v/>
      </c>
      <c r="AW263" s="17" t="str">
        <f t="shared" si="190"/>
        <v/>
      </c>
      <c r="AX263" s="17" t="str">
        <f t="shared" si="191"/>
        <v/>
      </c>
      <c r="AY263" s="17" t="str">
        <f t="shared" si="172"/>
        <v/>
      </c>
      <c r="AZ263" s="17" t="str">
        <f t="shared" si="173"/>
        <v/>
      </c>
      <c r="BA263" s="17" t="str">
        <f t="shared" si="174"/>
        <v/>
      </c>
      <c r="BB263" s="17" t="str">
        <f t="shared" si="175"/>
        <v/>
      </c>
      <c r="BC263" s="17" t="str">
        <f t="shared" si="176"/>
        <v/>
      </c>
      <c r="BD263" s="17" t="str">
        <f>IF(OR(AE263="",B263=""),"",SUMIFS($AE$2:AE263,$B$2:B263,B263))</f>
        <v/>
      </c>
      <c r="BE263" s="17" t="str">
        <f>IF(OR(AF263="",B263=""),"",SUMIFS($AF$2:AF263,$B$2:B263,B263))</f>
        <v/>
      </c>
      <c r="BF263" s="17" t="str">
        <f>IF(OR(AG263="",B263=""),"",SUMIFS($AG$2:AG263,$B$2:B263,B263))</f>
        <v/>
      </c>
      <c r="BG263" s="17" t="str">
        <f>IF(OR(AH263="",B263=""),"",SUMIFS($AH$2:AH263,$B$2:B263,B263))</f>
        <v/>
      </c>
      <c r="BH263" s="17" t="str">
        <f>IF(OR(AI263="",B263=""),"",SUMIFS($AI$2:AI263,$B$2:B263,B263))</f>
        <v/>
      </c>
      <c r="BI263" s="17" t="str">
        <f t="shared" si="192"/>
        <v/>
      </c>
      <c r="BJ263" s="17" t="str">
        <f t="shared" si="193"/>
        <v/>
      </c>
      <c r="BK263" s="17" t="str">
        <f t="shared" si="194"/>
        <v/>
      </c>
      <c r="BL263" s="17" t="str">
        <f t="shared" si="195"/>
        <v/>
      </c>
      <c r="BM263" s="17" t="str">
        <f t="shared" si="196"/>
        <v/>
      </c>
      <c r="BN263" s="17" t="str">
        <f t="shared" si="177"/>
        <v/>
      </c>
      <c r="BO263" s="17" t="str">
        <f t="shared" si="178"/>
        <v/>
      </c>
      <c r="BP263" s="17" t="str">
        <f t="shared" si="179"/>
        <v/>
      </c>
      <c r="BQ263" s="17" t="str">
        <f t="shared" si="180"/>
        <v/>
      </c>
      <c r="BR263" s="17" t="str">
        <f t="shared" si="181"/>
        <v/>
      </c>
    </row>
    <row r="264" spans="1:70" x14ac:dyDescent="0.25">
      <c r="A264">
        <f t="shared" si="165"/>
        <v>263</v>
      </c>
      <c r="B264" s="9"/>
      <c r="C264" s="12"/>
      <c r="D264" s="11" t="str">
        <f t="shared" si="164"/>
        <v/>
      </c>
      <c r="E264" s="11" t="str">
        <f t="shared" si="166"/>
        <v/>
      </c>
      <c r="F264" s="12"/>
      <c r="G264" s="12"/>
      <c r="H264" s="12"/>
      <c r="I264" s="12"/>
      <c r="J264" s="13"/>
      <c r="K264" s="13"/>
      <c r="L264" s="13"/>
      <c r="M264" s="13"/>
      <c r="N264" s="12"/>
      <c r="O264" s="12"/>
      <c r="P264" s="14" t="str">
        <f t="shared" si="182"/>
        <v/>
      </c>
      <c r="Q264" s="14" t="str">
        <f t="shared" si="183"/>
        <v/>
      </c>
      <c r="R264" s="14" t="str">
        <f t="shared" si="184"/>
        <v/>
      </c>
      <c r="S264" s="14" t="str">
        <f t="shared" si="185"/>
        <v/>
      </c>
      <c r="T264" s="14" t="str">
        <f t="shared" si="186"/>
        <v/>
      </c>
      <c r="U264" s="15" t="str">
        <f>IF(P264="","",P264*Config!$B$6)</f>
        <v/>
      </c>
      <c r="V264" s="15" t="str">
        <f>IF(Q264="","",Q264*Config!$B$6)</f>
        <v/>
      </c>
      <c r="W264" s="15" t="str">
        <f>IF(R264="","",R264*Config!$B$6)</f>
        <v/>
      </c>
      <c r="X264" s="15" t="str">
        <f>IF(S264="","",S264*Config!$B$6)</f>
        <v/>
      </c>
      <c r="Y264" s="15" t="str">
        <f>IF(T264="","",T264*Config!$B$6)</f>
        <v/>
      </c>
      <c r="Z264" s="15" t="str">
        <f>IF(U264="","",Config!$B$4 + SUM($U$2:U264))</f>
        <v/>
      </c>
      <c r="AA264" s="15" t="str">
        <f>IF(V264="","",Config!$B$4 + SUM($V$2:V264))</f>
        <v/>
      </c>
      <c r="AB264" s="15" t="str">
        <f>IF(W264="","",Config!$B$4 + SUM($W$2:W264))</f>
        <v/>
      </c>
      <c r="AC264" s="15" t="str">
        <f>IF(X264="","",Config!$B$4 + SUM($X$2:X264))</f>
        <v/>
      </c>
      <c r="AD264" s="15" t="str">
        <f>IF(Y264="","",Config!$B$4 + SUM($Y$2:Y264))</f>
        <v/>
      </c>
      <c r="AE264" s="15" t="str">
        <f>IF(P264="","",P264*J264/100*Config!$B$11)</f>
        <v/>
      </c>
      <c r="AF264" s="15" t="str">
        <f>IF(Q264="","",Q264*J264/100*Config!$B$11)</f>
        <v/>
      </c>
      <c r="AG264" s="15" t="str">
        <f>IF(R264="","",R264*J264/100*Config!$B$11)</f>
        <v/>
      </c>
      <c r="AH264" s="15" t="str">
        <f>IF(S264="","",S264*J264/100*Config!$B$11)</f>
        <v/>
      </c>
      <c r="AI264" s="15" t="str">
        <f>IF(T264="","",T264*J264/100*Config!$B$11)</f>
        <v/>
      </c>
      <c r="AJ264" s="15" t="str">
        <f>IF(AE264="","",Config!$B$9 + SUM($AE$2:AE264))</f>
        <v/>
      </c>
      <c r="AK264" s="15" t="str">
        <f>IF(AF264="","",Config!$B$9 + SUM($AF$2:AF264))</f>
        <v/>
      </c>
      <c r="AL264" s="15" t="str">
        <f>IF(AG264="","",Config!$B$9 + SUM($AG$2:AG264))</f>
        <v/>
      </c>
      <c r="AM264" s="15" t="str">
        <f>IF(AH264="","",Config!$B$9 + SUM($AH$2:AH264))</f>
        <v/>
      </c>
      <c r="AN264" s="15" t="str">
        <f>IF(AI264="","",Config!$B$9 + SUM($AI$2:AI264))</f>
        <v/>
      </c>
      <c r="AO264" s="16" t="str">
        <f t="shared" si="167"/>
        <v/>
      </c>
      <c r="AP264" s="16" t="str">
        <f t="shared" si="168"/>
        <v/>
      </c>
      <c r="AQ264" s="16" t="str">
        <f t="shared" si="169"/>
        <v/>
      </c>
      <c r="AR264" s="16" t="str">
        <f t="shared" si="170"/>
        <v/>
      </c>
      <c r="AS264" s="16" t="str">
        <f t="shared" si="171"/>
        <v/>
      </c>
      <c r="AT264" s="17" t="str">
        <f t="shared" si="187"/>
        <v/>
      </c>
      <c r="AU264" s="17" t="str">
        <f t="shared" si="188"/>
        <v/>
      </c>
      <c r="AV264" s="17" t="str">
        <f t="shared" si="189"/>
        <v/>
      </c>
      <c r="AW264" s="17" t="str">
        <f t="shared" si="190"/>
        <v/>
      </c>
      <c r="AX264" s="17" t="str">
        <f t="shared" si="191"/>
        <v/>
      </c>
      <c r="AY264" s="17" t="str">
        <f t="shared" si="172"/>
        <v/>
      </c>
      <c r="AZ264" s="17" t="str">
        <f t="shared" si="173"/>
        <v/>
      </c>
      <c r="BA264" s="17" t="str">
        <f t="shared" si="174"/>
        <v/>
      </c>
      <c r="BB264" s="17" t="str">
        <f t="shared" si="175"/>
        <v/>
      </c>
      <c r="BC264" s="17" t="str">
        <f t="shared" si="176"/>
        <v/>
      </c>
      <c r="BD264" s="17" t="str">
        <f>IF(OR(AE264="",B264=""),"",SUMIFS($AE$2:AE264,$B$2:B264,B264))</f>
        <v/>
      </c>
      <c r="BE264" s="17" t="str">
        <f>IF(OR(AF264="",B264=""),"",SUMIFS($AF$2:AF264,$B$2:B264,B264))</f>
        <v/>
      </c>
      <c r="BF264" s="17" t="str">
        <f>IF(OR(AG264="",B264=""),"",SUMIFS($AG$2:AG264,$B$2:B264,B264))</f>
        <v/>
      </c>
      <c r="BG264" s="17" t="str">
        <f>IF(OR(AH264="",B264=""),"",SUMIFS($AH$2:AH264,$B$2:B264,B264))</f>
        <v/>
      </c>
      <c r="BH264" s="17" t="str">
        <f>IF(OR(AI264="",B264=""),"",SUMIFS($AI$2:AI264,$B$2:B264,B264))</f>
        <v/>
      </c>
      <c r="BI264" s="17" t="str">
        <f t="shared" si="192"/>
        <v/>
      </c>
      <c r="BJ264" s="17" t="str">
        <f t="shared" si="193"/>
        <v/>
      </c>
      <c r="BK264" s="17" t="str">
        <f t="shared" si="194"/>
        <v/>
      </c>
      <c r="BL264" s="17" t="str">
        <f t="shared" si="195"/>
        <v/>
      </c>
      <c r="BM264" s="17" t="str">
        <f t="shared" si="196"/>
        <v/>
      </c>
      <c r="BN264" s="17" t="str">
        <f t="shared" si="177"/>
        <v/>
      </c>
      <c r="BO264" s="17" t="str">
        <f t="shared" si="178"/>
        <v/>
      </c>
      <c r="BP264" s="17" t="str">
        <f t="shared" si="179"/>
        <v/>
      </c>
      <c r="BQ264" s="17" t="str">
        <f t="shared" si="180"/>
        <v/>
      </c>
      <c r="BR264" s="17" t="str">
        <f t="shared" si="181"/>
        <v/>
      </c>
    </row>
    <row r="265" spans="1:70" x14ac:dyDescent="0.25">
      <c r="A265">
        <f t="shared" si="165"/>
        <v>264</v>
      </c>
      <c r="B265" s="9"/>
      <c r="C265" s="12"/>
      <c r="D265" s="11" t="str">
        <f t="shared" ref="D265:D328" si="197">IF(B265="","",CHOOSE(WEEKDAY(B265,2),"Lu","Ma","Mi","Jo","Vi","Sa","Du"))</f>
        <v/>
      </c>
      <c r="E265" s="11" t="str">
        <f t="shared" si="166"/>
        <v/>
      </c>
      <c r="F265" s="12"/>
      <c r="G265" s="12"/>
      <c r="H265" s="12"/>
      <c r="I265" s="12"/>
      <c r="J265" s="13"/>
      <c r="K265" s="13"/>
      <c r="L265" s="13"/>
      <c r="M265" s="13"/>
      <c r="N265" s="12"/>
      <c r="O265" s="12"/>
      <c r="P265" s="14" t="str">
        <f t="shared" si="182"/>
        <v/>
      </c>
      <c r="Q265" s="14" t="str">
        <f t="shared" si="183"/>
        <v/>
      </c>
      <c r="R265" s="14" t="str">
        <f t="shared" si="184"/>
        <v/>
      </c>
      <c r="S265" s="14" t="str">
        <f t="shared" si="185"/>
        <v/>
      </c>
      <c r="T265" s="14" t="str">
        <f t="shared" si="186"/>
        <v/>
      </c>
      <c r="U265" s="15" t="str">
        <f>IF(P265="","",P265*Config!$B$6)</f>
        <v/>
      </c>
      <c r="V265" s="15" t="str">
        <f>IF(Q265="","",Q265*Config!$B$6)</f>
        <v/>
      </c>
      <c r="W265" s="15" t="str">
        <f>IF(R265="","",R265*Config!$B$6)</f>
        <v/>
      </c>
      <c r="X265" s="15" t="str">
        <f>IF(S265="","",S265*Config!$B$6)</f>
        <v/>
      </c>
      <c r="Y265" s="15" t="str">
        <f>IF(T265="","",T265*Config!$B$6)</f>
        <v/>
      </c>
      <c r="Z265" s="15" t="str">
        <f>IF(U265="","",Config!$B$4 + SUM($U$2:U265))</f>
        <v/>
      </c>
      <c r="AA265" s="15" t="str">
        <f>IF(V265="","",Config!$B$4 + SUM($V$2:V265))</f>
        <v/>
      </c>
      <c r="AB265" s="15" t="str">
        <f>IF(W265="","",Config!$B$4 + SUM($W$2:W265))</f>
        <v/>
      </c>
      <c r="AC265" s="15" t="str">
        <f>IF(X265="","",Config!$B$4 + SUM($X$2:X265))</f>
        <v/>
      </c>
      <c r="AD265" s="15" t="str">
        <f>IF(Y265="","",Config!$B$4 + SUM($Y$2:Y265))</f>
        <v/>
      </c>
      <c r="AE265" s="15" t="str">
        <f>IF(P265="","",P265*J265/100*Config!$B$11)</f>
        <v/>
      </c>
      <c r="AF265" s="15" t="str">
        <f>IF(Q265="","",Q265*J265/100*Config!$B$11)</f>
        <v/>
      </c>
      <c r="AG265" s="15" t="str">
        <f>IF(R265="","",R265*J265/100*Config!$B$11)</f>
        <v/>
      </c>
      <c r="AH265" s="15" t="str">
        <f>IF(S265="","",S265*J265/100*Config!$B$11)</f>
        <v/>
      </c>
      <c r="AI265" s="15" t="str">
        <f>IF(T265="","",T265*J265/100*Config!$B$11)</f>
        <v/>
      </c>
      <c r="AJ265" s="15" t="str">
        <f>IF(AE265="","",Config!$B$9 + SUM($AE$2:AE265))</f>
        <v/>
      </c>
      <c r="AK265" s="15" t="str">
        <f>IF(AF265="","",Config!$B$9 + SUM($AF$2:AF265))</f>
        <v/>
      </c>
      <c r="AL265" s="15" t="str">
        <f>IF(AG265="","",Config!$B$9 + SUM($AG$2:AG265))</f>
        <v/>
      </c>
      <c r="AM265" s="15" t="str">
        <f>IF(AH265="","",Config!$B$9 + SUM($AH$2:AH265))</f>
        <v/>
      </c>
      <c r="AN265" s="15" t="str">
        <f>IF(AI265="","",Config!$B$9 + SUM($AI$2:AI265))</f>
        <v/>
      </c>
      <c r="AO265" s="16" t="str">
        <f t="shared" si="167"/>
        <v/>
      </c>
      <c r="AP265" s="16" t="str">
        <f t="shared" si="168"/>
        <v/>
      </c>
      <c r="AQ265" s="16" t="str">
        <f t="shared" si="169"/>
        <v/>
      </c>
      <c r="AR265" s="16" t="str">
        <f t="shared" si="170"/>
        <v/>
      </c>
      <c r="AS265" s="16" t="str">
        <f t="shared" si="171"/>
        <v/>
      </c>
      <c r="AT265" s="17" t="str">
        <f t="shared" si="187"/>
        <v/>
      </c>
      <c r="AU265" s="17" t="str">
        <f t="shared" si="188"/>
        <v/>
      </c>
      <c r="AV265" s="17" t="str">
        <f t="shared" si="189"/>
        <v/>
      </c>
      <c r="AW265" s="17" t="str">
        <f t="shared" si="190"/>
        <v/>
      </c>
      <c r="AX265" s="17" t="str">
        <f t="shared" si="191"/>
        <v/>
      </c>
      <c r="AY265" s="17" t="str">
        <f t="shared" si="172"/>
        <v/>
      </c>
      <c r="AZ265" s="17" t="str">
        <f t="shared" si="173"/>
        <v/>
      </c>
      <c r="BA265" s="17" t="str">
        <f t="shared" si="174"/>
        <v/>
      </c>
      <c r="BB265" s="17" t="str">
        <f t="shared" si="175"/>
        <v/>
      </c>
      <c r="BC265" s="17" t="str">
        <f t="shared" si="176"/>
        <v/>
      </c>
      <c r="BD265" s="17" t="str">
        <f>IF(OR(AE265="",B265=""),"",SUMIFS($AE$2:AE265,$B$2:B265,B265))</f>
        <v/>
      </c>
      <c r="BE265" s="17" t="str">
        <f>IF(OR(AF265="",B265=""),"",SUMIFS($AF$2:AF265,$B$2:B265,B265))</f>
        <v/>
      </c>
      <c r="BF265" s="17" t="str">
        <f>IF(OR(AG265="",B265=""),"",SUMIFS($AG$2:AG265,$B$2:B265,B265))</f>
        <v/>
      </c>
      <c r="BG265" s="17" t="str">
        <f>IF(OR(AH265="",B265=""),"",SUMIFS($AH$2:AH265,$B$2:B265,B265))</f>
        <v/>
      </c>
      <c r="BH265" s="17" t="str">
        <f>IF(OR(AI265="",B265=""),"",SUMIFS($AI$2:AI265,$B$2:B265,B265))</f>
        <v/>
      </c>
      <c r="BI265" s="17" t="str">
        <f t="shared" si="192"/>
        <v/>
      </c>
      <c r="BJ265" s="17" t="str">
        <f t="shared" si="193"/>
        <v/>
      </c>
      <c r="BK265" s="17" t="str">
        <f t="shared" si="194"/>
        <v/>
      </c>
      <c r="BL265" s="17" t="str">
        <f t="shared" si="195"/>
        <v/>
      </c>
      <c r="BM265" s="17" t="str">
        <f t="shared" si="196"/>
        <v/>
      </c>
      <c r="BN265" s="17" t="str">
        <f t="shared" si="177"/>
        <v/>
      </c>
      <c r="BO265" s="17" t="str">
        <f t="shared" si="178"/>
        <v/>
      </c>
      <c r="BP265" s="17" t="str">
        <f t="shared" si="179"/>
        <v/>
      </c>
      <c r="BQ265" s="17" t="str">
        <f t="shared" si="180"/>
        <v/>
      </c>
      <c r="BR265" s="17" t="str">
        <f t="shared" si="181"/>
        <v/>
      </c>
    </row>
    <row r="266" spans="1:70" x14ac:dyDescent="0.25">
      <c r="A266">
        <f t="shared" si="165"/>
        <v>265</v>
      </c>
      <c r="B266" s="9"/>
      <c r="C266" s="12"/>
      <c r="D266" s="11" t="str">
        <f t="shared" si="197"/>
        <v/>
      </c>
      <c r="E266" s="11" t="str">
        <f t="shared" si="166"/>
        <v/>
      </c>
      <c r="F266" s="12"/>
      <c r="G266" s="12"/>
      <c r="H266" s="12"/>
      <c r="I266" s="12"/>
      <c r="J266" s="13"/>
      <c r="K266" s="13"/>
      <c r="L266" s="13"/>
      <c r="M266" s="13"/>
      <c r="N266" s="12"/>
      <c r="O266" s="12"/>
      <c r="P266" s="14" t="str">
        <f t="shared" si="182"/>
        <v/>
      </c>
      <c r="Q266" s="14" t="str">
        <f t="shared" si="183"/>
        <v/>
      </c>
      <c r="R266" s="14" t="str">
        <f t="shared" si="184"/>
        <v/>
      </c>
      <c r="S266" s="14" t="str">
        <f t="shared" si="185"/>
        <v/>
      </c>
      <c r="T266" s="14" t="str">
        <f t="shared" si="186"/>
        <v/>
      </c>
      <c r="U266" s="15" t="str">
        <f>IF(P266="","",P266*Config!$B$6)</f>
        <v/>
      </c>
      <c r="V266" s="15" t="str">
        <f>IF(Q266="","",Q266*Config!$B$6)</f>
        <v/>
      </c>
      <c r="W266" s="15" t="str">
        <f>IF(R266="","",R266*Config!$B$6)</f>
        <v/>
      </c>
      <c r="X266" s="15" t="str">
        <f>IF(S266="","",S266*Config!$B$6)</f>
        <v/>
      </c>
      <c r="Y266" s="15" t="str">
        <f>IF(T266="","",T266*Config!$B$6)</f>
        <v/>
      </c>
      <c r="Z266" s="15" t="str">
        <f>IF(U266="","",Config!$B$4 + SUM($U$2:U266))</f>
        <v/>
      </c>
      <c r="AA266" s="15" t="str">
        <f>IF(V266="","",Config!$B$4 + SUM($V$2:V266))</f>
        <v/>
      </c>
      <c r="AB266" s="15" t="str">
        <f>IF(W266="","",Config!$B$4 + SUM($W$2:W266))</f>
        <v/>
      </c>
      <c r="AC266" s="15" t="str">
        <f>IF(X266="","",Config!$B$4 + SUM($X$2:X266))</f>
        <v/>
      </c>
      <c r="AD266" s="15" t="str">
        <f>IF(Y266="","",Config!$B$4 + SUM($Y$2:Y266))</f>
        <v/>
      </c>
      <c r="AE266" s="15" t="str">
        <f>IF(P266="","",P266*J266/100*Config!$B$11)</f>
        <v/>
      </c>
      <c r="AF266" s="15" t="str">
        <f>IF(Q266="","",Q266*J266/100*Config!$B$11)</f>
        <v/>
      </c>
      <c r="AG266" s="15" t="str">
        <f>IF(R266="","",R266*J266/100*Config!$B$11)</f>
        <v/>
      </c>
      <c r="AH266" s="15" t="str">
        <f>IF(S266="","",S266*J266/100*Config!$B$11)</f>
        <v/>
      </c>
      <c r="AI266" s="15" t="str">
        <f>IF(T266="","",T266*J266/100*Config!$B$11)</f>
        <v/>
      </c>
      <c r="AJ266" s="15" t="str">
        <f>IF(AE266="","",Config!$B$9 + SUM($AE$2:AE266))</f>
        <v/>
      </c>
      <c r="AK266" s="15" t="str">
        <f>IF(AF266="","",Config!$B$9 + SUM($AF$2:AF266))</f>
        <v/>
      </c>
      <c r="AL266" s="15" t="str">
        <f>IF(AG266="","",Config!$B$9 + SUM($AG$2:AG266))</f>
        <v/>
      </c>
      <c r="AM266" s="15" t="str">
        <f>IF(AH266="","",Config!$B$9 + SUM($AH$2:AH266))</f>
        <v/>
      </c>
      <c r="AN266" s="15" t="str">
        <f>IF(AI266="","",Config!$B$9 + SUM($AI$2:AI266))</f>
        <v/>
      </c>
      <c r="AO266" s="16" t="str">
        <f t="shared" si="167"/>
        <v/>
      </c>
      <c r="AP266" s="16" t="str">
        <f t="shared" si="168"/>
        <v/>
      </c>
      <c r="AQ266" s="16" t="str">
        <f t="shared" si="169"/>
        <v/>
      </c>
      <c r="AR266" s="16" t="str">
        <f t="shared" si="170"/>
        <v/>
      </c>
      <c r="AS266" s="16" t="str">
        <f t="shared" si="171"/>
        <v/>
      </c>
      <c r="AT266" s="17" t="str">
        <f t="shared" si="187"/>
        <v/>
      </c>
      <c r="AU266" s="17" t="str">
        <f t="shared" si="188"/>
        <v/>
      </c>
      <c r="AV266" s="17" t="str">
        <f t="shared" si="189"/>
        <v/>
      </c>
      <c r="AW266" s="17" t="str">
        <f t="shared" si="190"/>
        <v/>
      </c>
      <c r="AX266" s="17" t="str">
        <f t="shared" si="191"/>
        <v/>
      </c>
      <c r="AY266" s="17" t="str">
        <f t="shared" si="172"/>
        <v/>
      </c>
      <c r="AZ266" s="17" t="str">
        <f t="shared" si="173"/>
        <v/>
      </c>
      <c r="BA266" s="17" t="str">
        <f t="shared" si="174"/>
        <v/>
      </c>
      <c r="BB266" s="17" t="str">
        <f t="shared" si="175"/>
        <v/>
      </c>
      <c r="BC266" s="17" t="str">
        <f t="shared" si="176"/>
        <v/>
      </c>
      <c r="BD266" s="17" t="str">
        <f>IF(OR(AE266="",B266=""),"",SUMIFS($AE$2:AE266,$B$2:B266,B266))</f>
        <v/>
      </c>
      <c r="BE266" s="17" t="str">
        <f>IF(OR(AF266="",B266=""),"",SUMIFS($AF$2:AF266,$B$2:B266,B266))</f>
        <v/>
      </c>
      <c r="BF266" s="17" t="str">
        <f>IF(OR(AG266="",B266=""),"",SUMIFS($AG$2:AG266,$B$2:B266,B266))</f>
        <v/>
      </c>
      <c r="BG266" s="17" t="str">
        <f>IF(OR(AH266="",B266=""),"",SUMIFS($AH$2:AH266,$B$2:B266,B266))</f>
        <v/>
      </c>
      <c r="BH266" s="17" t="str">
        <f>IF(OR(AI266="",B266=""),"",SUMIFS($AI$2:AI266,$B$2:B266,B266))</f>
        <v/>
      </c>
      <c r="BI266" s="17" t="str">
        <f t="shared" si="192"/>
        <v/>
      </c>
      <c r="BJ266" s="17" t="str">
        <f t="shared" si="193"/>
        <v/>
      </c>
      <c r="BK266" s="17" t="str">
        <f t="shared" si="194"/>
        <v/>
      </c>
      <c r="BL266" s="17" t="str">
        <f t="shared" si="195"/>
        <v/>
      </c>
      <c r="BM266" s="17" t="str">
        <f t="shared" si="196"/>
        <v/>
      </c>
      <c r="BN266" s="17" t="str">
        <f t="shared" si="177"/>
        <v/>
      </c>
      <c r="BO266" s="17" t="str">
        <f t="shared" si="178"/>
        <v/>
      </c>
      <c r="BP266" s="17" t="str">
        <f t="shared" si="179"/>
        <v/>
      </c>
      <c r="BQ266" s="17" t="str">
        <f t="shared" si="180"/>
        <v/>
      </c>
      <c r="BR266" s="17" t="str">
        <f t="shared" si="181"/>
        <v/>
      </c>
    </row>
    <row r="267" spans="1:70" x14ac:dyDescent="0.25">
      <c r="A267">
        <f t="shared" si="165"/>
        <v>266</v>
      </c>
      <c r="B267" s="9"/>
      <c r="C267" s="12"/>
      <c r="D267" s="11" t="str">
        <f t="shared" si="197"/>
        <v/>
      </c>
      <c r="E267" s="11" t="str">
        <f t="shared" si="166"/>
        <v/>
      </c>
      <c r="F267" s="12"/>
      <c r="G267" s="12"/>
      <c r="H267" s="12"/>
      <c r="I267" s="12"/>
      <c r="J267" s="13"/>
      <c r="K267" s="13"/>
      <c r="L267" s="13"/>
      <c r="M267" s="13"/>
      <c r="N267" s="12"/>
      <c r="O267" s="12"/>
      <c r="P267" s="14" t="str">
        <f t="shared" si="182"/>
        <v/>
      </c>
      <c r="Q267" s="14" t="str">
        <f t="shared" si="183"/>
        <v/>
      </c>
      <c r="R267" s="14" t="str">
        <f t="shared" si="184"/>
        <v/>
      </c>
      <c r="S267" s="14" t="str">
        <f t="shared" si="185"/>
        <v/>
      </c>
      <c r="T267" s="14" t="str">
        <f t="shared" si="186"/>
        <v/>
      </c>
      <c r="U267" s="15" t="str">
        <f>IF(P267="","",P267*Config!$B$6)</f>
        <v/>
      </c>
      <c r="V267" s="15" t="str">
        <f>IF(Q267="","",Q267*Config!$B$6)</f>
        <v/>
      </c>
      <c r="W267" s="15" t="str">
        <f>IF(R267="","",R267*Config!$B$6)</f>
        <v/>
      </c>
      <c r="X267" s="15" t="str">
        <f>IF(S267="","",S267*Config!$B$6)</f>
        <v/>
      </c>
      <c r="Y267" s="15" t="str">
        <f>IF(T267="","",T267*Config!$B$6)</f>
        <v/>
      </c>
      <c r="Z267" s="15" t="str">
        <f>IF(U267="","",Config!$B$4 + SUM($U$2:U267))</f>
        <v/>
      </c>
      <c r="AA267" s="15" t="str">
        <f>IF(V267="","",Config!$B$4 + SUM($V$2:V267))</f>
        <v/>
      </c>
      <c r="AB267" s="15" t="str">
        <f>IF(W267="","",Config!$B$4 + SUM($W$2:W267))</f>
        <v/>
      </c>
      <c r="AC267" s="15" t="str">
        <f>IF(X267="","",Config!$B$4 + SUM($X$2:X267))</f>
        <v/>
      </c>
      <c r="AD267" s="15" t="str">
        <f>IF(Y267="","",Config!$B$4 + SUM($Y$2:Y267))</f>
        <v/>
      </c>
      <c r="AE267" s="15" t="str">
        <f>IF(P267="","",P267*J267/100*Config!$B$11)</f>
        <v/>
      </c>
      <c r="AF267" s="15" t="str">
        <f>IF(Q267="","",Q267*J267/100*Config!$B$11)</f>
        <v/>
      </c>
      <c r="AG267" s="15" t="str">
        <f>IF(R267="","",R267*J267/100*Config!$B$11)</f>
        <v/>
      </c>
      <c r="AH267" s="15" t="str">
        <f>IF(S267="","",S267*J267/100*Config!$B$11)</f>
        <v/>
      </c>
      <c r="AI267" s="15" t="str">
        <f>IF(T267="","",T267*J267/100*Config!$B$11)</f>
        <v/>
      </c>
      <c r="AJ267" s="15" t="str">
        <f>IF(AE267="","",Config!$B$9 + SUM($AE$2:AE267))</f>
        <v/>
      </c>
      <c r="AK267" s="15" t="str">
        <f>IF(AF267="","",Config!$B$9 + SUM($AF$2:AF267))</f>
        <v/>
      </c>
      <c r="AL267" s="15" t="str">
        <f>IF(AG267="","",Config!$B$9 + SUM($AG$2:AG267))</f>
        <v/>
      </c>
      <c r="AM267" s="15" t="str">
        <f>IF(AH267="","",Config!$B$9 + SUM($AH$2:AH267))</f>
        <v/>
      </c>
      <c r="AN267" s="15" t="str">
        <f>IF(AI267="","",Config!$B$9 + SUM($AI$2:AI267))</f>
        <v/>
      </c>
      <c r="AO267" s="16" t="str">
        <f t="shared" si="167"/>
        <v/>
      </c>
      <c r="AP267" s="16" t="str">
        <f t="shared" si="168"/>
        <v/>
      </c>
      <c r="AQ267" s="16" t="str">
        <f t="shared" si="169"/>
        <v/>
      </c>
      <c r="AR267" s="16" t="str">
        <f t="shared" si="170"/>
        <v/>
      </c>
      <c r="AS267" s="16" t="str">
        <f t="shared" si="171"/>
        <v/>
      </c>
      <c r="AT267" s="17" t="str">
        <f t="shared" si="187"/>
        <v/>
      </c>
      <c r="AU267" s="17" t="str">
        <f t="shared" si="188"/>
        <v/>
      </c>
      <c r="AV267" s="17" t="str">
        <f t="shared" si="189"/>
        <v/>
      </c>
      <c r="AW267" s="17" t="str">
        <f t="shared" si="190"/>
        <v/>
      </c>
      <c r="AX267" s="17" t="str">
        <f t="shared" si="191"/>
        <v/>
      </c>
      <c r="AY267" s="17" t="str">
        <f t="shared" si="172"/>
        <v/>
      </c>
      <c r="AZ267" s="17" t="str">
        <f t="shared" si="173"/>
        <v/>
      </c>
      <c r="BA267" s="17" t="str">
        <f t="shared" si="174"/>
        <v/>
      </c>
      <c r="BB267" s="17" t="str">
        <f t="shared" si="175"/>
        <v/>
      </c>
      <c r="BC267" s="17" t="str">
        <f t="shared" si="176"/>
        <v/>
      </c>
      <c r="BD267" s="17" t="str">
        <f>IF(OR(AE267="",B267=""),"",SUMIFS($AE$2:AE267,$B$2:B267,B267))</f>
        <v/>
      </c>
      <c r="BE267" s="17" t="str">
        <f>IF(OR(AF267="",B267=""),"",SUMIFS($AF$2:AF267,$B$2:B267,B267))</f>
        <v/>
      </c>
      <c r="BF267" s="17" t="str">
        <f>IF(OR(AG267="",B267=""),"",SUMIFS($AG$2:AG267,$B$2:B267,B267))</f>
        <v/>
      </c>
      <c r="BG267" s="17" t="str">
        <f>IF(OR(AH267="",B267=""),"",SUMIFS($AH$2:AH267,$B$2:B267,B267))</f>
        <v/>
      </c>
      <c r="BH267" s="17" t="str">
        <f>IF(OR(AI267="",B267=""),"",SUMIFS($AI$2:AI267,$B$2:B267,B267))</f>
        <v/>
      </c>
      <c r="BI267" s="17" t="str">
        <f t="shared" si="192"/>
        <v/>
      </c>
      <c r="BJ267" s="17" t="str">
        <f t="shared" si="193"/>
        <v/>
      </c>
      <c r="BK267" s="17" t="str">
        <f t="shared" si="194"/>
        <v/>
      </c>
      <c r="BL267" s="17" t="str">
        <f t="shared" si="195"/>
        <v/>
      </c>
      <c r="BM267" s="17" t="str">
        <f t="shared" si="196"/>
        <v/>
      </c>
      <c r="BN267" s="17" t="str">
        <f t="shared" si="177"/>
        <v/>
      </c>
      <c r="BO267" s="17" t="str">
        <f t="shared" si="178"/>
        <v/>
      </c>
      <c r="BP267" s="17" t="str">
        <f t="shared" si="179"/>
        <v/>
      </c>
      <c r="BQ267" s="17" t="str">
        <f t="shared" si="180"/>
        <v/>
      </c>
      <c r="BR267" s="17" t="str">
        <f t="shared" si="181"/>
        <v/>
      </c>
    </row>
    <row r="268" spans="1:70" x14ac:dyDescent="0.25">
      <c r="A268">
        <f t="shared" si="165"/>
        <v>267</v>
      </c>
      <c r="B268" s="9"/>
      <c r="C268" s="12"/>
      <c r="D268" s="11" t="str">
        <f t="shared" si="197"/>
        <v/>
      </c>
      <c r="E268" s="11" t="str">
        <f t="shared" si="166"/>
        <v/>
      </c>
      <c r="F268" s="12"/>
      <c r="G268" s="12"/>
      <c r="H268" s="12"/>
      <c r="I268" s="12"/>
      <c r="J268" s="13"/>
      <c r="K268" s="13"/>
      <c r="L268" s="13"/>
      <c r="M268" s="13"/>
      <c r="N268" s="12"/>
      <c r="O268" s="12"/>
      <c r="P268" s="14" t="str">
        <f t="shared" si="182"/>
        <v/>
      </c>
      <c r="Q268" s="14" t="str">
        <f t="shared" si="183"/>
        <v/>
      </c>
      <c r="R268" s="14" t="str">
        <f t="shared" si="184"/>
        <v/>
      </c>
      <c r="S268" s="14" t="str">
        <f t="shared" si="185"/>
        <v/>
      </c>
      <c r="T268" s="14" t="str">
        <f t="shared" si="186"/>
        <v/>
      </c>
      <c r="U268" s="15" t="str">
        <f>IF(P268="","",P268*Config!$B$6)</f>
        <v/>
      </c>
      <c r="V268" s="15" t="str">
        <f>IF(Q268="","",Q268*Config!$B$6)</f>
        <v/>
      </c>
      <c r="W268" s="15" t="str">
        <f>IF(R268="","",R268*Config!$B$6)</f>
        <v/>
      </c>
      <c r="X268" s="15" t="str">
        <f>IF(S268="","",S268*Config!$B$6)</f>
        <v/>
      </c>
      <c r="Y268" s="15" t="str">
        <f>IF(T268="","",T268*Config!$B$6)</f>
        <v/>
      </c>
      <c r="Z268" s="15" t="str">
        <f>IF(U268="","",Config!$B$4 + SUM($U$2:U268))</f>
        <v/>
      </c>
      <c r="AA268" s="15" t="str">
        <f>IF(V268="","",Config!$B$4 + SUM($V$2:V268))</f>
        <v/>
      </c>
      <c r="AB268" s="15" t="str">
        <f>IF(W268="","",Config!$B$4 + SUM($W$2:W268))</f>
        <v/>
      </c>
      <c r="AC268" s="15" t="str">
        <f>IF(X268="","",Config!$B$4 + SUM($X$2:X268))</f>
        <v/>
      </c>
      <c r="AD268" s="15" t="str">
        <f>IF(Y268="","",Config!$B$4 + SUM($Y$2:Y268))</f>
        <v/>
      </c>
      <c r="AE268" s="15" t="str">
        <f>IF(P268="","",P268*J268/100*Config!$B$11)</f>
        <v/>
      </c>
      <c r="AF268" s="15" t="str">
        <f>IF(Q268="","",Q268*J268/100*Config!$B$11)</f>
        <v/>
      </c>
      <c r="AG268" s="15" t="str">
        <f>IF(R268="","",R268*J268/100*Config!$B$11)</f>
        <v/>
      </c>
      <c r="AH268" s="15" t="str">
        <f>IF(S268="","",S268*J268/100*Config!$B$11)</f>
        <v/>
      </c>
      <c r="AI268" s="15" t="str">
        <f>IF(T268="","",T268*J268/100*Config!$B$11)</f>
        <v/>
      </c>
      <c r="AJ268" s="15" t="str">
        <f>IF(AE268="","",Config!$B$9 + SUM($AE$2:AE268))</f>
        <v/>
      </c>
      <c r="AK268" s="15" t="str">
        <f>IF(AF268="","",Config!$B$9 + SUM($AF$2:AF268))</f>
        <v/>
      </c>
      <c r="AL268" s="15" t="str">
        <f>IF(AG268="","",Config!$B$9 + SUM($AG$2:AG268))</f>
        <v/>
      </c>
      <c r="AM268" s="15" t="str">
        <f>IF(AH268="","",Config!$B$9 + SUM($AH$2:AH268))</f>
        <v/>
      </c>
      <c r="AN268" s="15" t="str">
        <f>IF(AI268="","",Config!$B$9 + SUM($AI$2:AI268))</f>
        <v/>
      </c>
      <c r="AO268" s="16" t="str">
        <f t="shared" si="167"/>
        <v/>
      </c>
      <c r="AP268" s="16" t="str">
        <f t="shared" si="168"/>
        <v/>
      </c>
      <c r="AQ268" s="16" t="str">
        <f t="shared" si="169"/>
        <v/>
      </c>
      <c r="AR268" s="16" t="str">
        <f t="shared" si="170"/>
        <v/>
      </c>
      <c r="AS268" s="16" t="str">
        <f t="shared" si="171"/>
        <v/>
      </c>
      <c r="AT268" s="17" t="str">
        <f t="shared" si="187"/>
        <v/>
      </c>
      <c r="AU268" s="17" t="str">
        <f t="shared" si="188"/>
        <v/>
      </c>
      <c r="AV268" s="17" t="str">
        <f t="shared" si="189"/>
        <v/>
      </c>
      <c r="AW268" s="17" t="str">
        <f t="shared" si="190"/>
        <v/>
      </c>
      <c r="AX268" s="17" t="str">
        <f t="shared" si="191"/>
        <v/>
      </c>
      <c r="AY268" s="17" t="str">
        <f t="shared" si="172"/>
        <v/>
      </c>
      <c r="AZ268" s="17" t="str">
        <f t="shared" si="173"/>
        <v/>
      </c>
      <c r="BA268" s="17" t="str">
        <f t="shared" si="174"/>
        <v/>
      </c>
      <c r="BB268" s="17" t="str">
        <f t="shared" si="175"/>
        <v/>
      </c>
      <c r="BC268" s="17" t="str">
        <f t="shared" si="176"/>
        <v/>
      </c>
      <c r="BD268" s="17" t="str">
        <f>IF(OR(AE268="",B268=""),"",SUMIFS($AE$2:AE268,$B$2:B268,B268))</f>
        <v/>
      </c>
      <c r="BE268" s="17" t="str">
        <f>IF(OR(AF268="",B268=""),"",SUMIFS($AF$2:AF268,$B$2:B268,B268))</f>
        <v/>
      </c>
      <c r="BF268" s="17" t="str">
        <f>IF(OR(AG268="",B268=""),"",SUMIFS($AG$2:AG268,$B$2:B268,B268))</f>
        <v/>
      </c>
      <c r="BG268" s="17" t="str">
        <f>IF(OR(AH268="",B268=""),"",SUMIFS($AH$2:AH268,$B$2:B268,B268))</f>
        <v/>
      </c>
      <c r="BH268" s="17" t="str">
        <f>IF(OR(AI268="",B268=""),"",SUMIFS($AI$2:AI268,$B$2:B268,B268))</f>
        <v/>
      </c>
      <c r="BI268" s="17" t="str">
        <f t="shared" si="192"/>
        <v/>
      </c>
      <c r="BJ268" s="17" t="str">
        <f t="shared" si="193"/>
        <v/>
      </c>
      <c r="BK268" s="17" t="str">
        <f t="shared" si="194"/>
        <v/>
      </c>
      <c r="BL268" s="17" t="str">
        <f t="shared" si="195"/>
        <v/>
      </c>
      <c r="BM268" s="17" t="str">
        <f t="shared" si="196"/>
        <v/>
      </c>
      <c r="BN268" s="17" t="str">
        <f t="shared" si="177"/>
        <v/>
      </c>
      <c r="BO268" s="17" t="str">
        <f t="shared" si="178"/>
        <v/>
      </c>
      <c r="BP268" s="17" t="str">
        <f t="shared" si="179"/>
        <v/>
      </c>
      <c r="BQ268" s="17" t="str">
        <f t="shared" si="180"/>
        <v/>
      </c>
      <c r="BR268" s="17" t="str">
        <f t="shared" si="181"/>
        <v/>
      </c>
    </row>
    <row r="269" spans="1:70" x14ac:dyDescent="0.25">
      <c r="A269">
        <f t="shared" si="165"/>
        <v>268</v>
      </c>
      <c r="B269" s="9"/>
      <c r="C269" s="12"/>
      <c r="D269" s="11" t="str">
        <f t="shared" si="197"/>
        <v/>
      </c>
      <c r="E269" s="11" t="str">
        <f t="shared" si="166"/>
        <v/>
      </c>
      <c r="F269" s="12"/>
      <c r="G269" s="12"/>
      <c r="H269" s="12"/>
      <c r="I269" s="12"/>
      <c r="J269" s="13"/>
      <c r="K269" s="13"/>
      <c r="L269" s="13"/>
      <c r="M269" s="13"/>
      <c r="N269" s="12"/>
      <c r="O269" s="12"/>
      <c r="P269" s="14" t="str">
        <f t="shared" si="182"/>
        <v/>
      </c>
      <c r="Q269" s="14" t="str">
        <f t="shared" si="183"/>
        <v/>
      </c>
      <c r="R269" s="14" t="str">
        <f t="shared" si="184"/>
        <v/>
      </c>
      <c r="S269" s="14" t="str">
        <f t="shared" si="185"/>
        <v/>
      </c>
      <c r="T269" s="14" t="str">
        <f t="shared" si="186"/>
        <v/>
      </c>
      <c r="U269" s="15" t="str">
        <f>IF(P269="","",P269*Config!$B$6)</f>
        <v/>
      </c>
      <c r="V269" s="15" t="str">
        <f>IF(Q269="","",Q269*Config!$B$6)</f>
        <v/>
      </c>
      <c r="W269" s="15" t="str">
        <f>IF(R269="","",R269*Config!$B$6)</f>
        <v/>
      </c>
      <c r="X269" s="15" t="str">
        <f>IF(S269="","",S269*Config!$B$6)</f>
        <v/>
      </c>
      <c r="Y269" s="15" t="str">
        <f>IF(T269="","",T269*Config!$B$6)</f>
        <v/>
      </c>
      <c r="Z269" s="15" t="str">
        <f>IF(U269="","",Config!$B$4 + SUM($U$2:U269))</f>
        <v/>
      </c>
      <c r="AA269" s="15" t="str">
        <f>IF(V269="","",Config!$B$4 + SUM($V$2:V269))</f>
        <v/>
      </c>
      <c r="AB269" s="15" t="str">
        <f>IF(W269="","",Config!$B$4 + SUM($W$2:W269))</f>
        <v/>
      </c>
      <c r="AC269" s="15" t="str">
        <f>IF(X269="","",Config!$B$4 + SUM($X$2:X269))</f>
        <v/>
      </c>
      <c r="AD269" s="15" t="str">
        <f>IF(Y269="","",Config!$B$4 + SUM($Y$2:Y269))</f>
        <v/>
      </c>
      <c r="AE269" s="15" t="str">
        <f>IF(P269="","",P269*J269/100*Config!$B$11)</f>
        <v/>
      </c>
      <c r="AF269" s="15" t="str">
        <f>IF(Q269="","",Q269*J269/100*Config!$B$11)</f>
        <v/>
      </c>
      <c r="AG269" s="15" t="str">
        <f>IF(R269="","",R269*J269/100*Config!$B$11)</f>
        <v/>
      </c>
      <c r="AH269" s="15" t="str">
        <f>IF(S269="","",S269*J269/100*Config!$B$11)</f>
        <v/>
      </c>
      <c r="AI269" s="15" t="str">
        <f>IF(T269="","",T269*J269/100*Config!$B$11)</f>
        <v/>
      </c>
      <c r="AJ269" s="15" t="str">
        <f>IF(AE269="","",Config!$B$9 + SUM($AE$2:AE269))</f>
        <v/>
      </c>
      <c r="AK269" s="15" t="str">
        <f>IF(AF269="","",Config!$B$9 + SUM($AF$2:AF269))</f>
        <v/>
      </c>
      <c r="AL269" s="15" t="str">
        <f>IF(AG269="","",Config!$B$9 + SUM($AG$2:AG269))</f>
        <v/>
      </c>
      <c r="AM269" s="15" t="str">
        <f>IF(AH269="","",Config!$B$9 + SUM($AH$2:AH269))</f>
        <v/>
      </c>
      <c r="AN269" s="15" t="str">
        <f>IF(AI269="","",Config!$B$9 + SUM($AI$2:AI269))</f>
        <v/>
      </c>
      <c r="AO269" s="16" t="str">
        <f t="shared" si="167"/>
        <v/>
      </c>
      <c r="AP269" s="16" t="str">
        <f t="shared" si="168"/>
        <v/>
      </c>
      <c r="AQ269" s="16" t="str">
        <f t="shared" si="169"/>
        <v/>
      </c>
      <c r="AR269" s="16" t="str">
        <f t="shared" si="170"/>
        <v/>
      </c>
      <c r="AS269" s="16" t="str">
        <f t="shared" si="171"/>
        <v/>
      </c>
      <c r="AT269" s="17" t="str">
        <f t="shared" si="187"/>
        <v/>
      </c>
      <c r="AU269" s="17" t="str">
        <f t="shared" si="188"/>
        <v/>
      </c>
      <c r="AV269" s="17" t="str">
        <f t="shared" si="189"/>
        <v/>
      </c>
      <c r="AW269" s="17" t="str">
        <f t="shared" si="190"/>
        <v/>
      </c>
      <c r="AX269" s="17" t="str">
        <f t="shared" si="191"/>
        <v/>
      </c>
      <c r="AY269" s="17" t="str">
        <f t="shared" si="172"/>
        <v/>
      </c>
      <c r="AZ269" s="17" t="str">
        <f t="shared" si="173"/>
        <v/>
      </c>
      <c r="BA269" s="17" t="str">
        <f t="shared" si="174"/>
        <v/>
      </c>
      <c r="BB269" s="17" t="str">
        <f t="shared" si="175"/>
        <v/>
      </c>
      <c r="BC269" s="17" t="str">
        <f t="shared" si="176"/>
        <v/>
      </c>
      <c r="BD269" s="17" t="str">
        <f>IF(OR(AE269="",B269=""),"",SUMIFS($AE$2:AE269,$B$2:B269,B269))</f>
        <v/>
      </c>
      <c r="BE269" s="17" t="str">
        <f>IF(OR(AF269="",B269=""),"",SUMIFS($AF$2:AF269,$B$2:B269,B269))</f>
        <v/>
      </c>
      <c r="BF269" s="17" t="str">
        <f>IF(OR(AG269="",B269=""),"",SUMIFS($AG$2:AG269,$B$2:B269,B269))</f>
        <v/>
      </c>
      <c r="BG269" s="17" t="str">
        <f>IF(OR(AH269="",B269=""),"",SUMIFS($AH$2:AH269,$B$2:B269,B269))</f>
        <v/>
      </c>
      <c r="BH269" s="17" t="str">
        <f>IF(OR(AI269="",B269=""),"",SUMIFS($AI$2:AI269,$B$2:B269,B269))</f>
        <v/>
      </c>
      <c r="BI269" s="17" t="str">
        <f t="shared" si="192"/>
        <v/>
      </c>
      <c r="BJ269" s="17" t="str">
        <f t="shared" si="193"/>
        <v/>
      </c>
      <c r="BK269" s="17" t="str">
        <f t="shared" si="194"/>
        <v/>
      </c>
      <c r="BL269" s="17" t="str">
        <f t="shared" si="195"/>
        <v/>
      </c>
      <c r="BM269" s="17" t="str">
        <f t="shared" si="196"/>
        <v/>
      </c>
      <c r="BN269" s="17" t="str">
        <f t="shared" si="177"/>
        <v/>
      </c>
      <c r="BO269" s="17" t="str">
        <f t="shared" si="178"/>
        <v/>
      </c>
      <c r="BP269" s="17" t="str">
        <f t="shared" si="179"/>
        <v/>
      </c>
      <c r="BQ269" s="17" t="str">
        <f t="shared" si="180"/>
        <v/>
      </c>
      <c r="BR269" s="17" t="str">
        <f t="shared" si="181"/>
        <v/>
      </c>
    </row>
    <row r="270" spans="1:70" x14ac:dyDescent="0.25">
      <c r="A270">
        <f t="shared" si="165"/>
        <v>269</v>
      </c>
      <c r="B270" s="9"/>
      <c r="C270" s="12"/>
      <c r="D270" s="11" t="str">
        <f t="shared" si="197"/>
        <v/>
      </c>
      <c r="E270" s="11" t="str">
        <f t="shared" si="166"/>
        <v/>
      </c>
      <c r="F270" s="12"/>
      <c r="G270" s="12"/>
      <c r="H270" s="12"/>
      <c r="I270" s="12"/>
      <c r="J270" s="13"/>
      <c r="K270" s="13"/>
      <c r="L270" s="13"/>
      <c r="M270" s="13"/>
      <c r="N270" s="12"/>
      <c r="O270" s="12"/>
      <c r="P270" s="14" t="str">
        <f t="shared" si="182"/>
        <v/>
      </c>
      <c r="Q270" s="14" t="str">
        <f t="shared" si="183"/>
        <v/>
      </c>
      <c r="R270" s="14" t="str">
        <f t="shared" si="184"/>
        <v/>
      </c>
      <c r="S270" s="14" t="str">
        <f t="shared" si="185"/>
        <v/>
      </c>
      <c r="T270" s="14" t="str">
        <f t="shared" si="186"/>
        <v/>
      </c>
      <c r="U270" s="15" t="str">
        <f>IF(P270="","",P270*Config!$B$6)</f>
        <v/>
      </c>
      <c r="V270" s="15" t="str">
        <f>IF(Q270="","",Q270*Config!$B$6)</f>
        <v/>
      </c>
      <c r="W270" s="15" t="str">
        <f>IF(R270="","",R270*Config!$B$6)</f>
        <v/>
      </c>
      <c r="X270" s="15" t="str">
        <f>IF(S270="","",S270*Config!$B$6)</f>
        <v/>
      </c>
      <c r="Y270" s="15" t="str">
        <f>IF(T270="","",T270*Config!$B$6)</f>
        <v/>
      </c>
      <c r="Z270" s="15" t="str">
        <f>IF(U270="","",Config!$B$4 + SUM($U$2:U270))</f>
        <v/>
      </c>
      <c r="AA270" s="15" t="str">
        <f>IF(V270="","",Config!$B$4 + SUM($V$2:V270))</f>
        <v/>
      </c>
      <c r="AB270" s="15" t="str">
        <f>IF(W270="","",Config!$B$4 + SUM($W$2:W270))</f>
        <v/>
      </c>
      <c r="AC270" s="15" t="str">
        <f>IF(X270="","",Config!$B$4 + SUM($X$2:X270))</f>
        <v/>
      </c>
      <c r="AD270" s="15" t="str">
        <f>IF(Y270="","",Config!$B$4 + SUM($Y$2:Y270))</f>
        <v/>
      </c>
      <c r="AE270" s="15" t="str">
        <f>IF(P270="","",P270*J270/100*Config!$B$11)</f>
        <v/>
      </c>
      <c r="AF270" s="15" t="str">
        <f>IF(Q270="","",Q270*J270/100*Config!$B$11)</f>
        <v/>
      </c>
      <c r="AG270" s="15" t="str">
        <f>IF(R270="","",R270*J270/100*Config!$B$11)</f>
        <v/>
      </c>
      <c r="AH270" s="15" t="str">
        <f>IF(S270="","",S270*J270/100*Config!$B$11)</f>
        <v/>
      </c>
      <c r="AI270" s="15" t="str">
        <f>IF(T270="","",T270*J270/100*Config!$B$11)</f>
        <v/>
      </c>
      <c r="AJ270" s="15" t="str">
        <f>IF(AE270="","",Config!$B$9 + SUM($AE$2:AE270))</f>
        <v/>
      </c>
      <c r="AK270" s="15" t="str">
        <f>IF(AF270="","",Config!$B$9 + SUM($AF$2:AF270))</f>
        <v/>
      </c>
      <c r="AL270" s="15" t="str">
        <f>IF(AG270="","",Config!$B$9 + SUM($AG$2:AG270))</f>
        <v/>
      </c>
      <c r="AM270" s="15" t="str">
        <f>IF(AH270="","",Config!$B$9 + SUM($AH$2:AH270))</f>
        <v/>
      </c>
      <c r="AN270" s="15" t="str">
        <f>IF(AI270="","",Config!$B$9 + SUM($AI$2:AI270))</f>
        <v/>
      </c>
      <c r="AO270" s="16" t="str">
        <f t="shared" si="167"/>
        <v/>
      </c>
      <c r="AP270" s="16" t="str">
        <f t="shared" si="168"/>
        <v/>
      </c>
      <c r="AQ270" s="16" t="str">
        <f t="shared" si="169"/>
        <v/>
      </c>
      <c r="AR270" s="16" t="str">
        <f t="shared" si="170"/>
        <v/>
      </c>
      <c r="AS270" s="16" t="str">
        <f t="shared" si="171"/>
        <v/>
      </c>
      <c r="AT270" s="17" t="str">
        <f t="shared" si="187"/>
        <v/>
      </c>
      <c r="AU270" s="17" t="str">
        <f t="shared" si="188"/>
        <v/>
      </c>
      <c r="AV270" s="17" t="str">
        <f t="shared" si="189"/>
        <v/>
      </c>
      <c r="AW270" s="17" t="str">
        <f t="shared" si="190"/>
        <v/>
      </c>
      <c r="AX270" s="17" t="str">
        <f t="shared" si="191"/>
        <v/>
      </c>
      <c r="AY270" s="17" t="str">
        <f t="shared" si="172"/>
        <v/>
      </c>
      <c r="AZ270" s="17" t="str">
        <f t="shared" si="173"/>
        <v/>
      </c>
      <c r="BA270" s="17" t="str">
        <f t="shared" si="174"/>
        <v/>
      </c>
      <c r="BB270" s="17" t="str">
        <f t="shared" si="175"/>
        <v/>
      </c>
      <c r="BC270" s="17" t="str">
        <f t="shared" si="176"/>
        <v/>
      </c>
      <c r="BD270" s="17" t="str">
        <f>IF(OR(AE270="",B270=""),"",SUMIFS($AE$2:AE270,$B$2:B270,B270))</f>
        <v/>
      </c>
      <c r="BE270" s="17" t="str">
        <f>IF(OR(AF270="",B270=""),"",SUMIFS($AF$2:AF270,$B$2:B270,B270))</f>
        <v/>
      </c>
      <c r="BF270" s="17" t="str">
        <f>IF(OR(AG270="",B270=""),"",SUMIFS($AG$2:AG270,$B$2:B270,B270))</f>
        <v/>
      </c>
      <c r="BG270" s="17" t="str">
        <f>IF(OR(AH270="",B270=""),"",SUMIFS($AH$2:AH270,$B$2:B270,B270))</f>
        <v/>
      </c>
      <c r="BH270" s="17" t="str">
        <f>IF(OR(AI270="",B270=""),"",SUMIFS($AI$2:AI270,$B$2:B270,B270))</f>
        <v/>
      </c>
      <c r="BI270" s="17" t="str">
        <f t="shared" si="192"/>
        <v/>
      </c>
      <c r="BJ270" s="17" t="str">
        <f t="shared" si="193"/>
        <v/>
      </c>
      <c r="BK270" s="17" t="str">
        <f t="shared" si="194"/>
        <v/>
      </c>
      <c r="BL270" s="17" t="str">
        <f t="shared" si="195"/>
        <v/>
      </c>
      <c r="BM270" s="17" t="str">
        <f t="shared" si="196"/>
        <v/>
      </c>
      <c r="BN270" s="17" t="str">
        <f t="shared" si="177"/>
        <v/>
      </c>
      <c r="BO270" s="17" t="str">
        <f t="shared" si="178"/>
        <v/>
      </c>
      <c r="BP270" s="17" t="str">
        <f t="shared" si="179"/>
        <v/>
      </c>
      <c r="BQ270" s="17" t="str">
        <f t="shared" si="180"/>
        <v/>
      </c>
      <c r="BR270" s="17" t="str">
        <f t="shared" si="181"/>
        <v/>
      </c>
    </row>
    <row r="271" spans="1:70" x14ac:dyDescent="0.25">
      <c r="A271">
        <f t="shared" si="165"/>
        <v>270</v>
      </c>
      <c r="B271" s="9"/>
      <c r="C271" s="12"/>
      <c r="D271" s="11" t="str">
        <f t="shared" si="197"/>
        <v/>
      </c>
      <c r="E271" s="11" t="str">
        <f t="shared" si="166"/>
        <v/>
      </c>
      <c r="F271" s="12"/>
      <c r="G271" s="12"/>
      <c r="H271" s="12"/>
      <c r="I271" s="12"/>
      <c r="J271" s="13"/>
      <c r="K271" s="13"/>
      <c r="L271" s="13"/>
      <c r="M271" s="13"/>
      <c r="N271" s="12"/>
      <c r="O271" s="12"/>
      <c r="P271" s="14" t="str">
        <f t="shared" si="182"/>
        <v/>
      </c>
      <c r="Q271" s="14" t="str">
        <f t="shared" si="183"/>
        <v/>
      </c>
      <c r="R271" s="14" t="str">
        <f t="shared" si="184"/>
        <v/>
      </c>
      <c r="S271" s="14" t="str">
        <f t="shared" si="185"/>
        <v/>
      </c>
      <c r="T271" s="14" t="str">
        <f t="shared" si="186"/>
        <v/>
      </c>
      <c r="U271" s="15" t="str">
        <f>IF(P271="","",P271*Config!$B$6)</f>
        <v/>
      </c>
      <c r="V271" s="15" t="str">
        <f>IF(Q271="","",Q271*Config!$B$6)</f>
        <v/>
      </c>
      <c r="W271" s="15" t="str">
        <f>IF(R271="","",R271*Config!$B$6)</f>
        <v/>
      </c>
      <c r="X271" s="15" t="str">
        <f>IF(S271="","",S271*Config!$B$6)</f>
        <v/>
      </c>
      <c r="Y271" s="15" t="str">
        <f>IF(T271="","",T271*Config!$B$6)</f>
        <v/>
      </c>
      <c r="Z271" s="15" t="str">
        <f>IF(U271="","",Config!$B$4 + SUM($U$2:U271))</f>
        <v/>
      </c>
      <c r="AA271" s="15" t="str">
        <f>IF(V271="","",Config!$B$4 + SUM($V$2:V271))</f>
        <v/>
      </c>
      <c r="AB271" s="15" t="str">
        <f>IF(W271="","",Config!$B$4 + SUM($W$2:W271))</f>
        <v/>
      </c>
      <c r="AC271" s="15" t="str">
        <f>IF(X271="","",Config!$B$4 + SUM($X$2:X271))</f>
        <v/>
      </c>
      <c r="AD271" s="15" t="str">
        <f>IF(Y271="","",Config!$B$4 + SUM($Y$2:Y271))</f>
        <v/>
      </c>
      <c r="AE271" s="15" t="str">
        <f>IF(P271="","",P271*J271/100*Config!$B$11)</f>
        <v/>
      </c>
      <c r="AF271" s="15" t="str">
        <f>IF(Q271="","",Q271*J271/100*Config!$B$11)</f>
        <v/>
      </c>
      <c r="AG271" s="15" t="str">
        <f>IF(R271="","",R271*J271/100*Config!$B$11)</f>
        <v/>
      </c>
      <c r="AH271" s="15" t="str">
        <f>IF(S271="","",S271*J271/100*Config!$B$11)</f>
        <v/>
      </c>
      <c r="AI271" s="15" t="str">
        <f>IF(T271="","",T271*J271/100*Config!$B$11)</f>
        <v/>
      </c>
      <c r="AJ271" s="15" t="str">
        <f>IF(AE271="","",Config!$B$9 + SUM($AE$2:AE271))</f>
        <v/>
      </c>
      <c r="AK271" s="15" t="str">
        <f>IF(AF271="","",Config!$B$9 + SUM($AF$2:AF271))</f>
        <v/>
      </c>
      <c r="AL271" s="15" t="str">
        <f>IF(AG271="","",Config!$B$9 + SUM($AG$2:AG271))</f>
        <v/>
      </c>
      <c r="AM271" s="15" t="str">
        <f>IF(AH271="","",Config!$B$9 + SUM($AH$2:AH271))</f>
        <v/>
      </c>
      <c r="AN271" s="15" t="str">
        <f>IF(AI271="","",Config!$B$9 + SUM($AI$2:AI271))</f>
        <v/>
      </c>
      <c r="AO271" s="16" t="str">
        <f t="shared" si="167"/>
        <v/>
      </c>
      <c r="AP271" s="16" t="str">
        <f t="shared" si="168"/>
        <v/>
      </c>
      <c r="AQ271" s="16" t="str">
        <f t="shared" si="169"/>
        <v/>
      </c>
      <c r="AR271" s="16" t="str">
        <f t="shared" si="170"/>
        <v/>
      </c>
      <c r="AS271" s="16" t="str">
        <f t="shared" si="171"/>
        <v/>
      </c>
      <c r="AT271" s="17" t="str">
        <f t="shared" si="187"/>
        <v/>
      </c>
      <c r="AU271" s="17" t="str">
        <f t="shared" si="188"/>
        <v/>
      </c>
      <c r="AV271" s="17" t="str">
        <f t="shared" si="189"/>
        <v/>
      </c>
      <c r="AW271" s="17" t="str">
        <f t="shared" si="190"/>
        <v/>
      </c>
      <c r="AX271" s="17" t="str">
        <f t="shared" si="191"/>
        <v/>
      </c>
      <c r="AY271" s="17" t="str">
        <f t="shared" si="172"/>
        <v/>
      </c>
      <c r="AZ271" s="17" t="str">
        <f t="shared" si="173"/>
        <v/>
      </c>
      <c r="BA271" s="17" t="str">
        <f t="shared" si="174"/>
        <v/>
      </c>
      <c r="BB271" s="17" t="str">
        <f t="shared" si="175"/>
        <v/>
      </c>
      <c r="BC271" s="17" t="str">
        <f t="shared" si="176"/>
        <v/>
      </c>
      <c r="BD271" s="17" t="str">
        <f>IF(OR(AE271="",B271=""),"",SUMIFS($AE$2:AE271,$B$2:B271,B271))</f>
        <v/>
      </c>
      <c r="BE271" s="17" t="str">
        <f>IF(OR(AF271="",B271=""),"",SUMIFS($AF$2:AF271,$B$2:B271,B271))</f>
        <v/>
      </c>
      <c r="BF271" s="17" t="str">
        <f>IF(OR(AG271="",B271=""),"",SUMIFS($AG$2:AG271,$B$2:B271,B271))</f>
        <v/>
      </c>
      <c r="BG271" s="17" t="str">
        <f>IF(OR(AH271="",B271=""),"",SUMIFS($AH$2:AH271,$B$2:B271,B271))</f>
        <v/>
      </c>
      <c r="BH271" s="17" t="str">
        <f>IF(OR(AI271="",B271=""),"",SUMIFS($AI$2:AI271,$B$2:B271,B271))</f>
        <v/>
      </c>
      <c r="BI271" s="17" t="str">
        <f t="shared" si="192"/>
        <v/>
      </c>
      <c r="BJ271" s="17" t="str">
        <f t="shared" si="193"/>
        <v/>
      </c>
      <c r="BK271" s="17" t="str">
        <f t="shared" si="194"/>
        <v/>
      </c>
      <c r="BL271" s="17" t="str">
        <f t="shared" si="195"/>
        <v/>
      </c>
      <c r="BM271" s="17" t="str">
        <f t="shared" si="196"/>
        <v/>
      </c>
      <c r="BN271" s="17" t="str">
        <f t="shared" si="177"/>
        <v/>
      </c>
      <c r="BO271" s="17" t="str">
        <f t="shared" si="178"/>
        <v/>
      </c>
      <c r="BP271" s="17" t="str">
        <f t="shared" si="179"/>
        <v/>
      </c>
      <c r="BQ271" s="17" t="str">
        <f t="shared" si="180"/>
        <v/>
      </c>
      <c r="BR271" s="17" t="str">
        <f t="shared" si="181"/>
        <v/>
      </c>
    </row>
    <row r="272" spans="1:70" x14ac:dyDescent="0.25">
      <c r="A272">
        <f t="shared" si="165"/>
        <v>271</v>
      </c>
      <c r="B272" s="9"/>
      <c r="C272" s="12"/>
      <c r="D272" s="11" t="str">
        <f t="shared" si="197"/>
        <v/>
      </c>
      <c r="E272" s="11" t="str">
        <f t="shared" si="166"/>
        <v/>
      </c>
      <c r="F272" s="12"/>
      <c r="G272" s="12"/>
      <c r="H272" s="12"/>
      <c r="I272" s="12"/>
      <c r="J272" s="13"/>
      <c r="K272" s="13"/>
      <c r="L272" s="13"/>
      <c r="M272" s="13"/>
      <c r="N272" s="12"/>
      <c r="O272" s="12"/>
      <c r="P272" s="14" t="str">
        <f t="shared" si="182"/>
        <v/>
      </c>
      <c r="Q272" s="14" t="str">
        <f t="shared" si="183"/>
        <v/>
      </c>
      <c r="R272" s="14" t="str">
        <f t="shared" si="184"/>
        <v/>
      </c>
      <c r="S272" s="14" t="str">
        <f t="shared" si="185"/>
        <v/>
      </c>
      <c r="T272" s="14" t="str">
        <f t="shared" si="186"/>
        <v/>
      </c>
      <c r="U272" s="15" t="str">
        <f>IF(P272="","",P272*Config!$B$6)</f>
        <v/>
      </c>
      <c r="V272" s="15" t="str">
        <f>IF(Q272="","",Q272*Config!$B$6)</f>
        <v/>
      </c>
      <c r="W272" s="15" t="str">
        <f>IF(R272="","",R272*Config!$B$6)</f>
        <v/>
      </c>
      <c r="X272" s="15" t="str">
        <f>IF(S272="","",S272*Config!$B$6)</f>
        <v/>
      </c>
      <c r="Y272" s="15" t="str">
        <f>IF(T272="","",T272*Config!$B$6)</f>
        <v/>
      </c>
      <c r="Z272" s="15" t="str">
        <f>IF(U272="","",Config!$B$4 + SUM($U$2:U272))</f>
        <v/>
      </c>
      <c r="AA272" s="15" t="str">
        <f>IF(V272="","",Config!$B$4 + SUM($V$2:V272))</f>
        <v/>
      </c>
      <c r="AB272" s="15" t="str">
        <f>IF(W272="","",Config!$B$4 + SUM($W$2:W272))</f>
        <v/>
      </c>
      <c r="AC272" s="15" t="str">
        <f>IF(X272="","",Config!$B$4 + SUM($X$2:X272))</f>
        <v/>
      </c>
      <c r="AD272" s="15" t="str">
        <f>IF(Y272="","",Config!$B$4 + SUM($Y$2:Y272))</f>
        <v/>
      </c>
      <c r="AE272" s="15" t="str">
        <f>IF(P272="","",P272*J272/100*Config!$B$11)</f>
        <v/>
      </c>
      <c r="AF272" s="15" t="str">
        <f>IF(Q272="","",Q272*J272/100*Config!$B$11)</f>
        <v/>
      </c>
      <c r="AG272" s="15" t="str">
        <f>IF(R272="","",R272*J272/100*Config!$B$11)</f>
        <v/>
      </c>
      <c r="AH272" s="15" t="str">
        <f>IF(S272="","",S272*J272/100*Config!$B$11)</f>
        <v/>
      </c>
      <c r="AI272" s="15" t="str">
        <f>IF(T272="","",T272*J272/100*Config!$B$11)</f>
        <v/>
      </c>
      <c r="AJ272" s="15" t="str">
        <f>IF(AE272="","",Config!$B$9 + SUM($AE$2:AE272))</f>
        <v/>
      </c>
      <c r="AK272" s="15" t="str">
        <f>IF(AF272="","",Config!$B$9 + SUM($AF$2:AF272))</f>
        <v/>
      </c>
      <c r="AL272" s="15" t="str">
        <f>IF(AG272="","",Config!$B$9 + SUM($AG$2:AG272))</f>
        <v/>
      </c>
      <c r="AM272" s="15" t="str">
        <f>IF(AH272="","",Config!$B$9 + SUM($AH$2:AH272))</f>
        <v/>
      </c>
      <c r="AN272" s="15" t="str">
        <f>IF(AI272="","",Config!$B$9 + SUM($AI$2:AI272))</f>
        <v/>
      </c>
      <c r="AO272" s="16" t="str">
        <f t="shared" si="167"/>
        <v/>
      </c>
      <c r="AP272" s="16" t="str">
        <f t="shared" si="168"/>
        <v/>
      </c>
      <c r="AQ272" s="16" t="str">
        <f t="shared" si="169"/>
        <v/>
      </c>
      <c r="AR272" s="16" t="str">
        <f t="shared" si="170"/>
        <v/>
      </c>
      <c r="AS272" s="16" t="str">
        <f t="shared" si="171"/>
        <v/>
      </c>
      <c r="AT272" s="17" t="str">
        <f t="shared" si="187"/>
        <v/>
      </c>
      <c r="AU272" s="17" t="str">
        <f t="shared" si="188"/>
        <v/>
      </c>
      <c r="AV272" s="17" t="str">
        <f t="shared" si="189"/>
        <v/>
      </c>
      <c r="AW272" s="17" t="str">
        <f t="shared" si="190"/>
        <v/>
      </c>
      <c r="AX272" s="17" t="str">
        <f t="shared" si="191"/>
        <v/>
      </c>
      <c r="AY272" s="17" t="str">
        <f t="shared" si="172"/>
        <v/>
      </c>
      <c r="AZ272" s="17" t="str">
        <f t="shared" si="173"/>
        <v/>
      </c>
      <c r="BA272" s="17" t="str">
        <f t="shared" si="174"/>
        <v/>
      </c>
      <c r="BB272" s="17" t="str">
        <f t="shared" si="175"/>
        <v/>
      </c>
      <c r="BC272" s="17" t="str">
        <f t="shared" si="176"/>
        <v/>
      </c>
      <c r="BD272" s="17" t="str">
        <f>IF(OR(AE272="",B272=""),"",SUMIFS($AE$2:AE272,$B$2:B272,B272))</f>
        <v/>
      </c>
      <c r="BE272" s="17" t="str">
        <f>IF(OR(AF272="",B272=""),"",SUMIFS($AF$2:AF272,$B$2:B272,B272))</f>
        <v/>
      </c>
      <c r="BF272" s="17" t="str">
        <f>IF(OR(AG272="",B272=""),"",SUMIFS($AG$2:AG272,$B$2:B272,B272))</f>
        <v/>
      </c>
      <c r="BG272" s="17" t="str">
        <f>IF(OR(AH272="",B272=""),"",SUMIFS($AH$2:AH272,$B$2:B272,B272))</f>
        <v/>
      </c>
      <c r="BH272" s="17" t="str">
        <f>IF(OR(AI272="",B272=""),"",SUMIFS($AI$2:AI272,$B$2:B272,B272))</f>
        <v/>
      </c>
      <c r="BI272" s="17" t="str">
        <f t="shared" si="192"/>
        <v/>
      </c>
      <c r="BJ272" s="17" t="str">
        <f t="shared" si="193"/>
        <v/>
      </c>
      <c r="BK272" s="17" t="str">
        <f t="shared" si="194"/>
        <v/>
      </c>
      <c r="BL272" s="17" t="str">
        <f t="shared" si="195"/>
        <v/>
      </c>
      <c r="BM272" s="17" t="str">
        <f t="shared" si="196"/>
        <v/>
      </c>
      <c r="BN272" s="17" t="str">
        <f t="shared" si="177"/>
        <v/>
      </c>
      <c r="BO272" s="17" t="str">
        <f t="shared" si="178"/>
        <v/>
      </c>
      <c r="BP272" s="17" t="str">
        <f t="shared" si="179"/>
        <v/>
      </c>
      <c r="BQ272" s="17" t="str">
        <f t="shared" si="180"/>
        <v/>
      </c>
      <c r="BR272" s="17" t="str">
        <f t="shared" si="181"/>
        <v/>
      </c>
    </row>
    <row r="273" spans="1:70" x14ac:dyDescent="0.25">
      <c r="A273">
        <f t="shared" si="165"/>
        <v>272</v>
      </c>
      <c r="B273" s="9"/>
      <c r="C273" s="12"/>
      <c r="D273" s="11" t="str">
        <f t="shared" si="197"/>
        <v/>
      </c>
      <c r="E273" s="11" t="str">
        <f t="shared" si="166"/>
        <v/>
      </c>
      <c r="F273" s="12"/>
      <c r="G273" s="12"/>
      <c r="H273" s="12"/>
      <c r="I273" s="12"/>
      <c r="J273" s="13"/>
      <c r="K273" s="13"/>
      <c r="L273" s="13"/>
      <c r="M273" s="13"/>
      <c r="N273" s="12"/>
      <c r="O273" s="12"/>
      <c r="P273" s="14" t="str">
        <f t="shared" si="182"/>
        <v/>
      </c>
      <c r="Q273" s="14" t="str">
        <f t="shared" si="183"/>
        <v/>
      </c>
      <c r="R273" s="14" t="str">
        <f t="shared" si="184"/>
        <v/>
      </c>
      <c r="S273" s="14" t="str">
        <f t="shared" si="185"/>
        <v/>
      </c>
      <c r="T273" s="14" t="str">
        <f t="shared" si="186"/>
        <v/>
      </c>
      <c r="U273" s="15" t="str">
        <f>IF(P273="","",P273*Config!$B$6)</f>
        <v/>
      </c>
      <c r="V273" s="15" t="str">
        <f>IF(Q273="","",Q273*Config!$B$6)</f>
        <v/>
      </c>
      <c r="W273" s="15" t="str">
        <f>IF(R273="","",R273*Config!$B$6)</f>
        <v/>
      </c>
      <c r="X273" s="15" t="str">
        <f>IF(S273="","",S273*Config!$B$6)</f>
        <v/>
      </c>
      <c r="Y273" s="15" t="str">
        <f>IF(T273="","",T273*Config!$B$6)</f>
        <v/>
      </c>
      <c r="Z273" s="15" t="str">
        <f>IF(U273="","",Config!$B$4 + SUM($U$2:U273))</f>
        <v/>
      </c>
      <c r="AA273" s="15" t="str">
        <f>IF(V273="","",Config!$B$4 + SUM($V$2:V273))</f>
        <v/>
      </c>
      <c r="AB273" s="15" t="str">
        <f>IF(W273="","",Config!$B$4 + SUM($W$2:W273))</f>
        <v/>
      </c>
      <c r="AC273" s="15" t="str">
        <f>IF(X273="","",Config!$B$4 + SUM($X$2:X273))</f>
        <v/>
      </c>
      <c r="AD273" s="15" t="str">
        <f>IF(Y273="","",Config!$B$4 + SUM($Y$2:Y273))</f>
        <v/>
      </c>
      <c r="AE273" s="15" t="str">
        <f>IF(P273="","",P273*J273/100*Config!$B$11)</f>
        <v/>
      </c>
      <c r="AF273" s="15" t="str">
        <f>IF(Q273="","",Q273*J273/100*Config!$B$11)</f>
        <v/>
      </c>
      <c r="AG273" s="15" t="str">
        <f>IF(R273="","",R273*J273/100*Config!$B$11)</f>
        <v/>
      </c>
      <c r="AH273" s="15" t="str">
        <f>IF(S273="","",S273*J273/100*Config!$B$11)</f>
        <v/>
      </c>
      <c r="AI273" s="15" t="str">
        <f>IF(T273="","",T273*J273/100*Config!$B$11)</f>
        <v/>
      </c>
      <c r="AJ273" s="15" t="str">
        <f>IF(AE273="","",Config!$B$9 + SUM($AE$2:AE273))</f>
        <v/>
      </c>
      <c r="AK273" s="15" t="str">
        <f>IF(AF273="","",Config!$B$9 + SUM($AF$2:AF273))</f>
        <v/>
      </c>
      <c r="AL273" s="15" t="str">
        <f>IF(AG273="","",Config!$B$9 + SUM($AG$2:AG273))</f>
        <v/>
      </c>
      <c r="AM273" s="15" t="str">
        <f>IF(AH273="","",Config!$B$9 + SUM($AH$2:AH273))</f>
        <v/>
      </c>
      <c r="AN273" s="15" t="str">
        <f>IF(AI273="","",Config!$B$9 + SUM($AI$2:AI273))</f>
        <v/>
      </c>
      <c r="AO273" s="16" t="str">
        <f t="shared" si="167"/>
        <v/>
      </c>
      <c r="AP273" s="16" t="str">
        <f t="shared" si="168"/>
        <v/>
      </c>
      <c r="AQ273" s="16" t="str">
        <f t="shared" si="169"/>
        <v/>
      </c>
      <c r="AR273" s="16" t="str">
        <f t="shared" si="170"/>
        <v/>
      </c>
      <c r="AS273" s="16" t="str">
        <f t="shared" si="171"/>
        <v/>
      </c>
      <c r="AT273" s="17" t="str">
        <f t="shared" si="187"/>
        <v/>
      </c>
      <c r="AU273" s="17" t="str">
        <f t="shared" si="188"/>
        <v/>
      </c>
      <c r="AV273" s="17" t="str">
        <f t="shared" si="189"/>
        <v/>
      </c>
      <c r="AW273" s="17" t="str">
        <f t="shared" si="190"/>
        <v/>
      </c>
      <c r="AX273" s="17" t="str">
        <f t="shared" si="191"/>
        <v/>
      </c>
      <c r="AY273" s="17" t="str">
        <f t="shared" si="172"/>
        <v/>
      </c>
      <c r="AZ273" s="17" t="str">
        <f t="shared" si="173"/>
        <v/>
      </c>
      <c r="BA273" s="17" t="str">
        <f t="shared" si="174"/>
        <v/>
      </c>
      <c r="BB273" s="17" t="str">
        <f t="shared" si="175"/>
        <v/>
      </c>
      <c r="BC273" s="17" t="str">
        <f t="shared" si="176"/>
        <v/>
      </c>
      <c r="BD273" s="17" t="str">
        <f>IF(OR(AE273="",B273=""),"",SUMIFS($AE$2:AE273,$B$2:B273,B273))</f>
        <v/>
      </c>
      <c r="BE273" s="17" t="str">
        <f>IF(OR(AF273="",B273=""),"",SUMIFS($AF$2:AF273,$B$2:B273,B273))</f>
        <v/>
      </c>
      <c r="BF273" s="17" t="str">
        <f>IF(OR(AG273="",B273=""),"",SUMIFS($AG$2:AG273,$B$2:B273,B273))</f>
        <v/>
      </c>
      <c r="BG273" s="17" t="str">
        <f>IF(OR(AH273="",B273=""),"",SUMIFS($AH$2:AH273,$B$2:B273,B273))</f>
        <v/>
      </c>
      <c r="BH273" s="17" t="str">
        <f>IF(OR(AI273="",B273=""),"",SUMIFS($AI$2:AI273,$B$2:B273,B273))</f>
        <v/>
      </c>
      <c r="BI273" s="17" t="str">
        <f t="shared" si="192"/>
        <v/>
      </c>
      <c r="BJ273" s="17" t="str">
        <f t="shared" si="193"/>
        <v/>
      </c>
      <c r="BK273" s="17" t="str">
        <f t="shared" si="194"/>
        <v/>
      </c>
      <c r="BL273" s="17" t="str">
        <f t="shared" si="195"/>
        <v/>
      </c>
      <c r="BM273" s="17" t="str">
        <f t="shared" si="196"/>
        <v/>
      </c>
      <c r="BN273" s="17" t="str">
        <f t="shared" si="177"/>
        <v/>
      </c>
      <c r="BO273" s="17" t="str">
        <f t="shared" si="178"/>
        <v/>
      </c>
      <c r="BP273" s="17" t="str">
        <f t="shared" si="179"/>
        <v/>
      </c>
      <c r="BQ273" s="17" t="str">
        <f t="shared" si="180"/>
        <v/>
      </c>
      <c r="BR273" s="17" t="str">
        <f t="shared" si="181"/>
        <v/>
      </c>
    </row>
    <row r="274" spans="1:70" x14ac:dyDescent="0.25">
      <c r="A274">
        <f t="shared" si="165"/>
        <v>273</v>
      </c>
      <c r="B274" s="9"/>
      <c r="C274" s="12"/>
      <c r="D274" s="11" t="str">
        <f t="shared" si="197"/>
        <v/>
      </c>
      <c r="E274" s="11" t="str">
        <f t="shared" si="166"/>
        <v/>
      </c>
      <c r="F274" s="12"/>
      <c r="G274" s="12"/>
      <c r="H274" s="12"/>
      <c r="I274" s="12"/>
      <c r="J274" s="13"/>
      <c r="K274" s="13"/>
      <c r="L274" s="13"/>
      <c r="M274" s="13"/>
      <c r="N274" s="12"/>
      <c r="O274" s="12"/>
      <c r="P274" s="14" t="str">
        <f t="shared" si="182"/>
        <v/>
      </c>
      <c r="Q274" s="14" t="str">
        <f t="shared" si="183"/>
        <v/>
      </c>
      <c r="R274" s="14" t="str">
        <f t="shared" si="184"/>
        <v/>
      </c>
      <c r="S274" s="14" t="str">
        <f t="shared" si="185"/>
        <v/>
      </c>
      <c r="T274" s="14" t="str">
        <f t="shared" si="186"/>
        <v/>
      </c>
      <c r="U274" s="15" t="str">
        <f>IF(P274="","",P274*Config!$B$6)</f>
        <v/>
      </c>
      <c r="V274" s="15" t="str">
        <f>IF(Q274="","",Q274*Config!$B$6)</f>
        <v/>
      </c>
      <c r="W274" s="15" t="str">
        <f>IF(R274="","",R274*Config!$B$6)</f>
        <v/>
      </c>
      <c r="X274" s="15" t="str">
        <f>IF(S274="","",S274*Config!$B$6)</f>
        <v/>
      </c>
      <c r="Y274" s="15" t="str">
        <f>IF(T274="","",T274*Config!$B$6)</f>
        <v/>
      </c>
      <c r="Z274" s="15" t="str">
        <f>IF(U274="","",Config!$B$4 + SUM($U$2:U274))</f>
        <v/>
      </c>
      <c r="AA274" s="15" t="str">
        <f>IF(V274="","",Config!$B$4 + SUM($V$2:V274))</f>
        <v/>
      </c>
      <c r="AB274" s="15" t="str">
        <f>IF(W274="","",Config!$B$4 + SUM($W$2:W274))</f>
        <v/>
      </c>
      <c r="AC274" s="15" t="str">
        <f>IF(X274="","",Config!$B$4 + SUM($X$2:X274))</f>
        <v/>
      </c>
      <c r="AD274" s="15" t="str">
        <f>IF(Y274="","",Config!$B$4 + SUM($Y$2:Y274))</f>
        <v/>
      </c>
      <c r="AE274" s="15" t="str">
        <f>IF(P274="","",P274*J274/100*Config!$B$11)</f>
        <v/>
      </c>
      <c r="AF274" s="15" t="str">
        <f>IF(Q274="","",Q274*J274/100*Config!$B$11)</f>
        <v/>
      </c>
      <c r="AG274" s="15" t="str">
        <f>IF(R274="","",R274*J274/100*Config!$B$11)</f>
        <v/>
      </c>
      <c r="AH274" s="15" t="str">
        <f>IF(S274="","",S274*J274/100*Config!$B$11)</f>
        <v/>
      </c>
      <c r="AI274" s="15" t="str">
        <f>IF(T274="","",T274*J274/100*Config!$B$11)</f>
        <v/>
      </c>
      <c r="AJ274" s="15" t="str">
        <f>IF(AE274="","",Config!$B$9 + SUM($AE$2:AE274))</f>
        <v/>
      </c>
      <c r="AK274" s="15" t="str">
        <f>IF(AF274="","",Config!$B$9 + SUM($AF$2:AF274))</f>
        <v/>
      </c>
      <c r="AL274" s="15" t="str">
        <f>IF(AG274="","",Config!$B$9 + SUM($AG$2:AG274))</f>
        <v/>
      </c>
      <c r="AM274" s="15" t="str">
        <f>IF(AH274="","",Config!$B$9 + SUM($AH$2:AH274))</f>
        <v/>
      </c>
      <c r="AN274" s="15" t="str">
        <f>IF(AI274="","",Config!$B$9 + SUM($AI$2:AI274))</f>
        <v/>
      </c>
      <c r="AO274" s="16" t="str">
        <f t="shared" si="167"/>
        <v/>
      </c>
      <c r="AP274" s="16" t="str">
        <f t="shared" si="168"/>
        <v/>
      </c>
      <c r="AQ274" s="16" t="str">
        <f t="shared" si="169"/>
        <v/>
      </c>
      <c r="AR274" s="16" t="str">
        <f t="shared" si="170"/>
        <v/>
      </c>
      <c r="AS274" s="16" t="str">
        <f t="shared" si="171"/>
        <v/>
      </c>
      <c r="AT274" s="17" t="str">
        <f t="shared" si="187"/>
        <v/>
      </c>
      <c r="AU274" s="17" t="str">
        <f t="shared" si="188"/>
        <v/>
      </c>
      <c r="AV274" s="17" t="str">
        <f t="shared" si="189"/>
        <v/>
      </c>
      <c r="AW274" s="17" t="str">
        <f t="shared" si="190"/>
        <v/>
      </c>
      <c r="AX274" s="17" t="str">
        <f t="shared" si="191"/>
        <v/>
      </c>
      <c r="AY274" s="17" t="str">
        <f t="shared" si="172"/>
        <v/>
      </c>
      <c r="AZ274" s="17" t="str">
        <f t="shared" si="173"/>
        <v/>
      </c>
      <c r="BA274" s="17" t="str">
        <f t="shared" si="174"/>
        <v/>
      </c>
      <c r="BB274" s="17" t="str">
        <f t="shared" si="175"/>
        <v/>
      </c>
      <c r="BC274" s="17" t="str">
        <f t="shared" si="176"/>
        <v/>
      </c>
      <c r="BD274" s="17" t="str">
        <f>IF(OR(AE274="",B274=""),"",SUMIFS($AE$2:AE274,$B$2:B274,B274))</f>
        <v/>
      </c>
      <c r="BE274" s="17" t="str">
        <f>IF(OR(AF274="",B274=""),"",SUMIFS($AF$2:AF274,$B$2:B274,B274))</f>
        <v/>
      </c>
      <c r="BF274" s="17" t="str">
        <f>IF(OR(AG274="",B274=""),"",SUMIFS($AG$2:AG274,$B$2:B274,B274))</f>
        <v/>
      </c>
      <c r="BG274" s="17" t="str">
        <f>IF(OR(AH274="",B274=""),"",SUMIFS($AH$2:AH274,$B$2:B274,B274))</f>
        <v/>
      </c>
      <c r="BH274" s="17" t="str">
        <f>IF(OR(AI274="",B274=""),"",SUMIFS($AI$2:AI274,$B$2:B274,B274))</f>
        <v/>
      </c>
      <c r="BI274" s="17" t="str">
        <f t="shared" si="192"/>
        <v/>
      </c>
      <c r="BJ274" s="17" t="str">
        <f t="shared" si="193"/>
        <v/>
      </c>
      <c r="BK274" s="17" t="str">
        <f t="shared" si="194"/>
        <v/>
      </c>
      <c r="BL274" s="17" t="str">
        <f t="shared" si="195"/>
        <v/>
      </c>
      <c r="BM274" s="17" t="str">
        <f t="shared" si="196"/>
        <v/>
      </c>
      <c r="BN274" s="17" t="str">
        <f t="shared" si="177"/>
        <v/>
      </c>
      <c r="BO274" s="17" t="str">
        <f t="shared" si="178"/>
        <v/>
      </c>
      <c r="BP274" s="17" t="str">
        <f t="shared" si="179"/>
        <v/>
      </c>
      <c r="BQ274" s="17" t="str">
        <f t="shared" si="180"/>
        <v/>
      </c>
      <c r="BR274" s="17" t="str">
        <f t="shared" si="181"/>
        <v/>
      </c>
    </row>
    <row r="275" spans="1:70" x14ac:dyDescent="0.25">
      <c r="A275">
        <f t="shared" si="165"/>
        <v>274</v>
      </c>
      <c r="B275" s="9"/>
      <c r="C275" s="12"/>
      <c r="D275" s="11" t="str">
        <f t="shared" si="197"/>
        <v/>
      </c>
      <c r="E275" s="11" t="str">
        <f t="shared" si="166"/>
        <v/>
      </c>
      <c r="F275" s="12"/>
      <c r="G275" s="12"/>
      <c r="H275" s="12"/>
      <c r="I275" s="12"/>
      <c r="J275" s="13"/>
      <c r="K275" s="13"/>
      <c r="L275" s="13"/>
      <c r="M275" s="13"/>
      <c r="N275" s="12"/>
      <c r="O275" s="12"/>
      <c r="P275" s="14" t="str">
        <f t="shared" si="182"/>
        <v/>
      </c>
      <c r="Q275" s="14" t="str">
        <f t="shared" si="183"/>
        <v/>
      </c>
      <c r="R275" s="14" t="str">
        <f t="shared" si="184"/>
        <v/>
      </c>
      <c r="S275" s="14" t="str">
        <f t="shared" si="185"/>
        <v/>
      </c>
      <c r="T275" s="14" t="str">
        <f t="shared" si="186"/>
        <v/>
      </c>
      <c r="U275" s="15" t="str">
        <f>IF(P275="","",P275*Config!$B$6)</f>
        <v/>
      </c>
      <c r="V275" s="15" t="str">
        <f>IF(Q275="","",Q275*Config!$B$6)</f>
        <v/>
      </c>
      <c r="W275" s="15" t="str">
        <f>IF(R275="","",R275*Config!$B$6)</f>
        <v/>
      </c>
      <c r="X275" s="15" t="str">
        <f>IF(S275="","",S275*Config!$B$6)</f>
        <v/>
      </c>
      <c r="Y275" s="15" t="str">
        <f>IF(T275="","",T275*Config!$B$6)</f>
        <v/>
      </c>
      <c r="Z275" s="15" t="str">
        <f>IF(U275="","",Config!$B$4 + SUM($U$2:U275))</f>
        <v/>
      </c>
      <c r="AA275" s="15" t="str">
        <f>IF(V275="","",Config!$B$4 + SUM($V$2:V275))</f>
        <v/>
      </c>
      <c r="AB275" s="15" t="str">
        <f>IF(W275="","",Config!$B$4 + SUM($W$2:W275))</f>
        <v/>
      </c>
      <c r="AC275" s="15" t="str">
        <f>IF(X275="","",Config!$B$4 + SUM($X$2:X275))</f>
        <v/>
      </c>
      <c r="AD275" s="15" t="str">
        <f>IF(Y275="","",Config!$B$4 + SUM($Y$2:Y275))</f>
        <v/>
      </c>
      <c r="AE275" s="15" t="str">
        <f>IF(P275="","",P275*J275/100*Config!$B$11)</f>
        <v/>
      </c>
      <c r="AF275" s="15" t="str">
        <f>IF(Q275="","",Q275*J275/100*Config!$B$11)</f>
        <v/>
      </c>
      <c r="AG275" s="15" t="str">
        <f>IF(R275="","",R275*J275/100*Config!$B$11)</f>
        <v/>
      </c>
      <c r="AH275" s="15" t="str">
        <f>IF(S275="","",S275*J275/100*Config!$B$11)</f>
        <v/>
      </c>
      <c r="AI275" s="15" t="str">
        <f>IF(T275="","",T275*J275/100*Config!$B$11)</f>
        <v/>
      </c>
      <c r="AJ275" s="15" t="str">
        <f>IF(AE275="","",Config!$B$9 + SUM($AE$2:AE275))</f>
        <v/>
      </c>
      <c r="AK275" s="15" t="str">
        <f>IF(AF275="","",Config!$B$9 + SUM($AF$2:AF275))</f>
        <v/>
      </c>
      <c r="AL275" s="15" t="str">
        <f>IF(AG275="","",Config!$B$9 + SUM($AG$2:AG275))</f>
        <v/>
      </c>
      <c r="AM275" s="15" t="str">
        <f>IF(AH275="","",Config!$B$9 + SUM($AH$2:AH275))</f>
        <v/>
      </c>
      <c r="AN275" s="15" t="str">
        <f>IF(AI275="","",Config!$B$9 + SUM($AI$2:AI275))</f>
        <v/>
      </c>
      <c r="AO275" s="16" t="str">
        <f t="shared" si="167"/>
        <v/>
      </c>
      <c r="AP275" s="16" t="str">
        <f t="shared" si="168"/>
        <v/>
      </c>
      <c r="AQ275" s="16" t="str">
        <f t="shared" si="169"/>
        <v/>
      </c>
      <c r="AR275" s="16" t="str">
        <f t="shared" si="170"/>
        <v/>
      </c>
      <c r="AS275" s="16" t="str">
        <f t="shared" si="171"/>
        <v/>
      </c>
      <c r="AT275" s="17" t="str">
        <f t="shared" si="187"/>
        <v/>
      </c>
      <c r="AU275" s="17" t="str">
        <f t="shared" si="188"/>
        <v/>
      </c>
      <c r="AV275" s="17" t="str">
        <f t="shared" si="189"/>
        <v/>
      </c>
      <c r="AW275" s="17" t="str">
        <f t="shared" si="190"/>
        <v/>
      </c>
      <c r="AX275" s="17" t="str">
        <f t="shared" si="191"/>
        <v/>
      </c>
      <c r="AY275" s="17" t="str">
        <f t="shared" si="172"/>
        <v/>
      </c>
      <c r="AZ275" s="17" t="str">
        <f t="shared" si="173"/>
        <v/>
      </c>
      <c r="BA275" s="17" t="str">
        <f t="shared" si="174"/>
        <v/>
      </c>
      <c r="BB275" s="17" t="str">
        <f t="shared" si="175"/>
        <v/>
      </c>
      <c r="BC275" s="17" t="str">
        <f t="shared" si="176"/>
        <v/>
      </c>
      <c r="BD275" s="17" t="str">
        <f>IF(OR(AE275="",B275=""),"",SUMIFS($AE$2:AE275,$B$2:B275,B275))</f>
        <v/>
      </c>
      <c r="BE275" s="17" t="str">
        <f>IF(OR(AF275="",B275=""),"",SUMIFS($AF$2:AF275,$B$2:B275,B275))</f>
        <v/>
      </c>
      <c r="BF275" s="17" t="str">
        <f>IF(OR(AG275="",B275=""),"",SUMIFS($AG$2:AG275,$B$2:B275,B275))</f>
        <v/>
      </c>
      <c r="BG275" s="17" t="str">
        <f>IF(OR(AH275="",B275=""),"",SUMIFS($AH$2:AH275,$B$2:B275,B275))</f>
        <v/>
      </c>
      <c r="BH275" s="17" t="str">
        <f>IF(OR(AI275="",B275=""),"",SUMIFS($AI$2:AI275,$B$2:B275,B275))</f>
        <v/>
      </c>
      <c r="BI275" s="17" t="str">
        <f t="shared" si="192"/>
        <v/>
      </c>
      <c r="BJ275" s="17" t="str">
        <f t="shared" si="193"/>
        <v/>
      </c>
      <c r="BK275" s="17" t="str">
        <f t="shared" si="194"/>
        <v/>
      </c>
      <c r="BL275" s="17" t="str">
        <f t="shared" si="195"/>
        <v/>
      </c>
      <c r="BM275" s="17" t="str">
        <f t="shared" si="196"/>
        <v/>
      </c>
      <c r="BN275" s="17" t="str">
        <f t="shared" si="177"/>
        <v/>
      </c>
      <c r="BO275" s="17" t="str">
        <f t="shared" si="178"/>
        <v/>
      </c>
      <c r="BP275" s="17" t="str">
        <f t="shared" si="179"/>
        <v/>
      </c>
      <c r="BQ275" s="17" t="str">
        <f t="shared" si="180"/>
        <v/>
      </c>
      <c r="BR275" s="17" t="str">
        <f t="shared" si="181"/>
        <v/>
      </c>
    </row>
    <row r="276" spans="1:70" x14ac:dyDescent="0.25">
      <c r="A276">
        <f t="shared" si="165"/>
        <v>275</v>
      </c>
      <c r="B276" s="9"/>
      <c r="C276" s="12"/>
      <c r="D276" s="11" t="str">
        <f t="shared" si="197"/>
        <v/>
      </c>
      <c r="E276" s="11" t="str">
        <f t="shared" si="166"/>
        <v/>
      </c>
      <c r="F276" s="12"/>
      <c r="G276" s="12"/>
      <c r="H276" s="12"/>
      <c r="I276" s="12"/>
      <c r="J276" s="13"/>
      <c r="K276" s="13"/>
      <c r="L276" s="13"/>
      <c r="M276" s="13"/>
      <c r="N276" s="12"/>
      <c r="O276" s="12"/>
      <c r="P276" s="14" t="str">
        <f t="shared" si="182"/>
        <v/>
      </c>
      <c r="Q276" s="14" t="str">
        <f t="shared" si="183"/>
        <v/>
      </c>
      <c r="R276" s="14" t="str">
        <f t="shared" si="184"/>
        <v/>
      </c>
      <c r="S276" s="14" t="str">
        <f t="shared" si="185"/>
        <v/>
      </c>
      <c r="T276" s="14" t="str">
        <f t="shared" si="186"/>
        <v/>
      </c>
      <c r="U276" s="15" t="str">
        <f>IF(P276="","",P276*Config!$B$6)</f>
        <v/>
      </c>
      <c r="V276" s="15" t="str">
        <f>IF(Q276="","",Q276*Config!$B$6)</f>
        <v/>
      </c>
      <c r="W276" s="15" t="str">
        <f>IF(R276="","",R276*Config!$B$6)</f>
        <v/>
      </c>
      <c r="X276" s="15" t="str">
        <f>IF(S276="","",S276*Config!$B$6)</f>
        <v/>
      </c>
      <c r="Y276" s="15" t="str">
        <f>IF(T276="","",T276*Config!$B$6)</f>
        <v/>
      </c>
      <c r="Z276" s="15" t="str">
        <f>IF(U276="","",Config!$B$4 + SUM($U$2:U276))</f>
        <v/>
      </c>
      <c r="AA276" s="15" t="str">
        <f>IF(V276="","",Config!$B$4 + SUM($V$2:V276))</f>
        <v/>
      </c>
      <c r="AB276" s="15" t="str">
        <f>IF(W276="","",Config!$B$4 + SUM($W$2:W276))</f>
        <v/>
      </c>
      <c r="AC276" s="15" t="str">
        <f>IF(X276="","",Config!$B$4 + SUM($X$2:X276))</f>
        <v/>
      </c>
      <c r="AD276" s="15" t="str">
        <f>IF(Y276="","",Config!$B$4 + SUM($Y$2:Y276))</f>
        <v/>
      </c>
      <c r="AE276" s="15" t="str">
        <f>IF(P276="","",P276*J276/100*Config!$B$11)</f>
        <v/>
      </c>
      <c r="AF276" s="15" t="str">
        <f>IF(Q276="","",Q276*J276/100*Config!$B$11)</f>
        <v/>
      </c>
      <c r="AG276" s="15" t="str">
        <f>IF(R276="","",R276*J276/100*Config!$B$11)</f>
        <v/>
      </c>
      <c r="AH276" s="15" t="str">
        <f>IF(S276="","",S276*J276/100*Config!$B$11)</f>
        <v/>
      </c>
      <c r="AI276" s="15" t="str">
        <f>IF(T276="","",T276*J276/100*Config!$B$11)</f>
        <v/>
      </c>
      <c r="AJ276" s="15" t="str">
        <f>IF(AE276="","",Config!$B$9 + SUM($AE$2:AE276))</f>
        <v/>
      </c>
      <c r="AK276" s="15" t="str">
        <f>IF(AF276="","",Config!$B$9 + SUM($AF$2:AF276))</f>
        <v/>
      </c>
      <c r="AL276" s="15" t="str">
        <f>IF(AG276="","",Config!$B$9 + SUM($AG$2:AG276))</f>
        <v/>
      </c>
      <c r="AM276" s="15" t="str">
        <f>IF(AH276="","",Config!$B$9 + SUM($AH$2:AH276))</f>
        <v/>
      </c>
      <c r="AN276" s="15" t="str">
        <f>IF(AI276="","",Config!$B$9 + SUM($AI$2:AI276))</f>
        <v/>
      </c>
      <c r="AO276" s="16" t="str">
        <f t="shared" si="167"/>
        <v/>
      </c>
      <c r="AP276" s="16" t="str">
        <f t="shared" si="168"/>
        <v/>
      </c>
      <c r="AQ276" s="16" t="str">
        <f t="shared" si="169"/>
        <v/>
      </c>
      <c r="AR276" s="16" t="str">
        <f t="shared" si="170"/>
        <v/>
      </c>
      <c r="AS276" s="16" t="str">
        <f t="shared" si="171"/>
        <v/>
      </c>
      <c r="AT276" s="17" t="str">
        <f t="shared" si="187"/>
        <v/>
      </c>
      <c r="AU276" s="17" t="str">
        <f t="shared" si="188"/>
        <v/>
      </c>
      <c r="AV276" s="17" t="str">
        <f t="shared" si="189"/>
        <v/>
      </c>
      <c r="AW276" s="17" t="str">
        <f t="shared" si="190"/>
        <v/>
      </c>
      <c r="AX276" s="17" t="str">
        <f t="shared" si="191"/>
        <v/>
      </c>
      <c r="AY276" s="17" t="str">
        <f t="shared" si="172"/>
        <v/>
      </c>
      <c r="AZ276" s="17" t="str">
        <f t="shared" si="173"/>
        <v/>
      </c>
      <c r="BA276" s="17" t="str">
        <f t="shared" si="174"/>
        <v/>
      </c>
      <c r="BB276" s="17" t="str">
        <f t="shared" si="175"/>
        <v/>
      </c>
      <c r="BC276" s="17" t="str">
        <f t="shared" si="176"/>
        <v/>
      </c>
      <c r="BD276" s="17" t="str">
        <f>IF(OR(AE276="",B276=""),"",SUMIFS($AE$2:AE276,$B$2:B276,B276))</f>
        <v/>
      </c>
      <c r="BE276" s="17" t="str">
        <f>IF(OR(AF276="",B276=""),"",SUMIFS($AF$2:AF276,$B$2:B276,B276))</f>
        <v/>
      </c>
      <c r="BF276" s="17" t="str">
        <f>IF(OR(AG276="",B276=""),"",SUMIFS($AG$2:AG276,$B$2:B276,B276))</f>
        <v/>
      </c>
      <c r="BG276" s="17" t="str">
        <f>IF(OR(AH276="",B276=""),"",SUMIFS($AH$2:AH276,$B$2:B276,B276))</f>
        <v/>
      </c>
      <c r="BH276" s="17" t="str">
        <f>IF(OR(AI276="",B276=""),"",SUMIFS($AI$2:AI276,$B$2:B276,B276))</f>
        <v/>
      </c>
      <c r="BI276" s="17" t="str">
        <f t="shared" si="192"/>
        <v/>
      </c>
      <c r="BJ276" s="17" t="str">
        <f t="shared" si="193"/>
        <v/>
      </c>
      <c r="BK276" s="17" t="str">
        <f t="shared" si="194"/>
        <v/>
      </c>
      <c r="BL276" s="17" t="str">
        <f t="shared" si="195"/>
        <v/>
      </c>
      <c r="BM276" s="17" t="str">
        <f t="shared" si="196"/>
        <v/>
      </c>
      <c r="BN276" s="17" t="str">
        <f t="shared" si="177"/>
        <v/>
      </c>
      <c r="BO276" s="17" t="str">
        <f t="shared" si="178"/>
        <v/>
      </c>
      <c r="BP276" s="17" t="str">
        <f t="shared" si="179"/>
        <v/>
      </c>
      <c r="BQ276" s="17" t="str">
        <f t="shared" si="180"/>
        <v/>
      </c>
      <c r="BR276" s="17" t="str">
        <f t="shared" si="181"/>
        <v/>
      </c>
    </row>
    <row r="277" spans="1:70" x14ac:dyDescent="0.25">
      <c r="A277">
        <f t="shared" si="165"/>
        <v>276</v>
      </c>
      <c r="B277" s="9"/>
      <c r="C277" s="12"/>
      <c r="D277" s="11" t="str">
        <f t="shared" si="197"/>
        <v/>
      </c>
      <c r="E277" s="11" t="str">
        <f t="shared" si="166"/>
        <v/>
      </c>
      <c r="F277" s="12"/>
      <c r="G277" s="12"/>
      <c r="H277" s="12"/>
      <c r="I277" s="12"/>
      <c r="J277" s="13"/>
      <c r="K277" s="13"/>
      <c r="L277" s="13"/>
      <c r="M277" s="13"/>
      <c r="N277" s="12"/>
      <c r="O277" s="12"/>
      <c r="P277" s="14" t="str">
        <f t="shared" si="182"/>
        <v/>
      </c>
      <c r="Q277" s="14" t="str">
        <f t="shared" si="183"/>
        <v/>
      </c>
      <c r="R277" s="14" t="str">
        <f t="shared" si="184"/>
        <v/>
      </c>
      <c r="S277" s="14" t="str">
        <f t="shared" si="185"/>
        <v/>
      </c>
      <c r="T277" s="14" t="str">
        <f t="shared" si="186"/>
        <v/>
      </c>
      <c r="U277" s="15" t="str">
        <f>IF(P277="","",P277*Config!$B$6)</f>
        <v/>
      </c>
      <c r="V277" s="15" t="str">
        <f>IF(Q277="","",Q277*Config!$B$6)</f>
        <v/>
      </c>
      <c r="W277" s="15" t="str">
        <f>IF(R277="","",R277*Config!$B$6)</f>
        <v/>
      </c>
      <c r="X277" s="15" t="str">
        <f>IF(S277="","",S277*Config!$B$6)</f>
        <v/>
      </c>
      <c r="Y277" s="15" t="str">
        <f>IF(T277="","",T277*Config!$B$6)</f>
        <v/>
      </c>
      <c r="Z277" s="15" t="str">
        <f>IF(U277="","",Config!$B$4 + SUM($U$2:U277))</f>
        <v/>
      </c>
      <c r="AA277" s="15" t="str">
        <f>IF(V277="","",Config!$B$4 + SUM($V$2:V277))</f>
        <v/>
      </c>
      <c r="AB277" s="15" t="str">
        <f>IF(W277="","",Config!$B$4 + SUM($W$2:W277))</f>
        <v/>
      </c>
      <c r="AC277" s="15" t="str">
        <f>IF(X277="","",Config!$B$4 + SUM($X$2:X277))</f>
        <v/>
      </c>
      <c r="AD277" s="15" t="str">
        <f>IF(Y277="","",Config!$B$4 + SUM($Y$2:Y277))</f>
        <v/>
      </c>
      <c r="AE277" s="15" t="str">
        <f>IF(P277="","",P277*J277/100*Config!$B$11)</f>
        <v/>
      </c>
      <c r="AF277" s="15" t="str">
        <f>IF(Q277="","",Q277*J277/100*Config!$B$11)</f>
        <v/>
      </c>
      <c r="AG277" s="15" t="str">
        <f>IF(R277="","",R277*J277/100*Config!$B$11)</f>
        <v/>
      </c>
      <c r="AH277" s="15" t="str">
        <f>IF(S277="","",S277*J277/100*Config!$B$11)</f>
        <v/>
      </c>
      <c r="AI277" s="15" t="str">
        <f>IF(T277="","",T277*J277/100*Config!$B$11)</f>
        <v/>
      </c>
      <c r="AJ277" s="15" t="str">
        <f>IF(AE277="","",Config!$B$9 + SUM($AE$2:AE277))</f>
        <v/>
      </c>
      <c r="AK277" s="15" t="str">
        <f>IF(AF277="","",Config!$B$9 + SUM($AF$2:AF277))</f>
        <v/>
      </c>
      <c r="AL277" s="15" t="str">
        <f>IF(AG277="","",Config!$B$9 + SUM($AG$2:AG277))</f>
        <v/>
      </c>
      <c r="AM277" s="15" t="str">
        <f>IF(AH277="","",Config!$B$9 + SUM($AH$2:AH277))</f>
        <v/>
      </c>
      <c r="AN277" s="15" t="str">
        <f>IF(AI277="","",Config!$B$9 + SUM($AI$2:AI277))</f>
        <v/>
      </c>
      <c r="AO277" s="16" t="str">
        <f t="shared" si="167"/>
        <v/>
      </c>
      <c r="AP277" s="16" t="str">
        <f t="shared" si="168"/>
        <v/>
      </c>
      <c r="AQ277" s="16" t="str">
        <f t="shared" si="169"/>
        <v/>
      </c>
      <c r="AR277" s="16" t="str">
        <f t="shared" si="170"/>
        <v/>
      </c>
      <c r="AS277" s="16" t="str">
        <f t="shared" si="171"/>
        <v/>
      </c>
      <c r="AT277" s="17" t="str">
        <f t="shared" si="187"/>
        <v/>
      </c>
      <c r="AU277" s="17" t="str">
        <f t="shared" si="188"/>
        <v/>
      </c>
      <c r="AV277" s="17" t="str">
        <f t="shared" si="189"/>
        <v/>
      </c>
      <c r="AW277" s="17" t="str">
        <f t="shared" si="190"/>
        <v/>
      </c>
      <c r="AX277" s="17" t="str">
        <f t="shared" si="191"/>
        <v/>
      </c>
      <c r="AY277" s="17" t="str">
        <f t="shared" si="172"/>
        <v/>
      </c>
      <c r="AZ277" s="17" t="str">
        <f t="shared" si="173"/>
        <v/>
      </c>
      <c r="BA277" s="17" t="str">
        <f t="shared" si="174"/>
        <v/>
      </c>
      <c r="BB277" s="17" t="str">
        <f t="shared" si="175"/>
        <v/>
      </c>
      <c r="BC277" s="17" t="str">
        <f t="shared" si="176"/>
        <v/>
      </c>
      <c r="BD277" s="17" t="str">
        <f>IF(OR(AE277="",B277=""),"",SUMIFS($AE$2:AE277,$B$2:B277,B277))</f>
        <v/>
      </c>
      <c r="BE277" s="17" t="str">
        <f>IF(OR(AF277="",B277=""),"",SUMIFS($AF$2:AF277,$B$2:B277,B277))</f>
        <v/>
      </c>
      <c r="BF277" s="17" t="str">
        <f>IF(OR(AG277="",B277=""),"",SUMIFS($AG$2:AG277,$B$2:B277,B277))</f>
        <v/>
      </c>
      <c r="BG277" s="17" t="str">
        <f>IF(OR(AH277="",B277=""),"",SUMIFS($AH$2:AH277,$B$2:B277,B277))</f>
        <v/>
      </c>
      <c r="BH277" s="17" t="str">
        <f>IF(OR(AI277="",B277=""),"",SUMIFS($AI$2:AI277,$B$2:B277,B277))</f>
        <v/>
      </c>
      <c r="BI277" s="17" t="str">
        <f t="shared" si="192"/>
        <v/>
      </c>
      <c r="BJ277" s="17" t="str">
        <f t="shared" si="193"/>
        <v/>
      </c>
      <c r="BK277" s="17" t="str">
        <f t="shared" si="194"/>
        <v/>
      </c>
      <c r="BL277" s="17" t="str">
        <f t="shared" si="195"/>
        <v/>
      </c>
      <c r="BM277" s="17" t="str">
        <f t="shared" si="196"/>
        <v/>
      </c>
      <c r="BN277" s="17" t="str">
        <f t="shared" si="177"/>
        <v/>
      </c>
      <c r="BO277" s="17" t="str">
        <f t="shared" si="178"/>
        <v/>
      </c>
      <c r="BP277" s="17" t="str">
        <f t="shared" si="179"/>
        <v/>
      </c>
      <c r="BQ277" s="17" t="str">
        <f t="shared" si="180"/>
        <v/>
      </c>
      <c r="BR277" s="17" t="str">
        <f t="shared" si="181"/>
        <v/>
      </c>
    </row>
    <row r="278" spans="1:70" x14ac:dyDescent="0.25">
      <c r="A278">
        <f t="shared" si="165"/>
        <v>277</v>
      </c>
      <c r="B278" s="9"/>
      <c r="C278" s="12"/>
      <c r="D278" s="11" t="str">
        <f t="shared" si="197"/>
        <v/>
      </c>
      <c r="E278" s="11" t="str">
        <f t="shared" si="166"/>
        <v/>
      </c>
      <c r="F278" s="12"/>
      <c r="G278" s="12"/>
      <c r="H278" s="12"/>
      <c r="I278" s="12"/>
      <c r="J278" s="13"/>
      <c r="K278" s="13"/>
      <c r="L278" s="13"/>
      <c r="M278" s="13"/>
      <c r="N278" s="12"/>
      <c r="O278" s="12"/>
      <c r="P278" s="14" t="str">
        <f t="shared" si="182"/>
        <v/>
      </c>
      <c r="Q278" s="14" t="str">
        <f t="shared" si="183"/>
        <v/>
      </c>
      <c r="R278" s="14" t="str">
        <f t="shared" si="184"/>
        <v/>
      </c>
      <c r="S278" s="14" t="str">
        <f t="shared" si="185"/>
        <v/>
      </c>
      <c r="T278" s="14" t="str">
        <f t="shared" si="186"/>
        <v/>
      </c>
      <c r="U278" s="15" t="str">
        <f>IF(P278="","",P278*Config!$B$6)</f>
        <v/>
      </c>
      <c r="V278" s="15" t="str">
        <f>IF(Q278="","",Q278*Config!$B$6)</f>
        <v/>
      </c>
      <c r="W278" s="15" t="str">
        <f>IF(R278="","",R278*Config!$B$6)</f>
        <v/>
      </c>
      <c r="X278" s="15" t="str">
        <f>IF(S278="","",S278*Config!$B$6)</f>
        <v/>
      </c>
      <c r="Y278" s="15" t="str">
        <f>IF(T278="","",T278*Config!$B$6)</f>
        <v/>
      </c>
      <c r="Z278" s="15" t="str">
        <f>IF(U278="","",Config!$B$4 + SUM($U$2:U278))</f>
        <v/>
      </c>
      <c r="AA278" s="15" t="str">
        <f>IF(V278="","",Config!$B$4 + SUM($V$2:V278))</f>
        <v/>
      </c>
      <c r="AB278" s="15" t="str">
        <f>IF(W278="","",Config!$B$4 + SUM($W$2:W278))</f>
        <v/>
      </c>
      <c r="AC278" s="15" t="str">
        <f>IF(X278="","",Config!$B$4 + SUM($X$2:X278))</f>
        <v/>
      </c>
      <c r="AD278" s="15" t="str">
        <f>IF(Y278="","",Config!$B$4 + SUM($Y$2:Y278))</f>
        <v/>
      </c>
      <c r="AE278" s="15" t="str">
        <f>IF(P278="","",P278*J278/100*Config!$B$11)</f>
        <v/>
      </c>
      <c r="AF278" s="15" t="str">
        <f>IF(Q278="","",Q278*J278/100*Config!$B$11)</f>
        <v/>
      </c>
      <c r="AG278" s="15" t="str">
        <f>IF(R278="","",R278*J278/100*Config!$B$11)</f>
        <v/>
      </c>
      <c r="AH278" s="15" t="str">
        <f>IF(S278="","",S278*J278/100*Config!$B$11)</f>
        <v/>
      </c>
      <c r="AI278" s="15" t="str">
        <f>IF(T278="","",T278*J278/100*Config!$B$11)</f>
        <v/>
      </c>
      <c r="AJ278" s="15" t="str">
        <f>IF(AE278="","",Config!$B$9 + SUM($AE$2:AE278))</f>
        <v/>
      </c>
      <c r="AK278" s="15" t="str">
        <f>IF(AF278="","",Config!$B$9 + SUM($AF$2:AF278))</f>
        <v/>
      </c>
      <c r="AL278" s="15" t="str">
        <f>IF(AG278="","",Config!$B$9 + SUM($AG$2:AG278))</f>
        <v/>
      </c>
      <c r="AM278" s="15" t="str">
        <f>IF(AH278="","",Config!$B$9 + SUM($AH$2:AH278))</f>
        <v/>
      </c>
      <c r="AN278" s="15" t="str">
        <f>IF(AI278="","",Config!$B$9 + SUM($AI$2:AI278))</f>
        <v/>
      </c>
      <c r="AO278" s="16" t="str">
        <f t="shared" si="167"/>
        <v/>
      </c>
      <c r="AP278" s="16" t="str">
        <f t="shared" si="168"/>
        <v/>
      </c>
      <c r="AQ278" s="16" t="str">
        <f t="shared" si="169"/>
        <v/>
      </c>
      <c r="AR278" s="16" t="str">
        <f t="shared" si="170"/>
        <v/>
      </c>
      <c r="AS278" s="16" t="str">
        <f t="shared" si="171"/>
        <v/>
      </c>
      <c r="AT278" s="17" t="str">
        <f t="shared" si="187"/>
        <v/>
      </c>
      <c r="AU278" s="17" t="str">
        <f t="shared" si="188"/>
        <v/>
      </c>
      <c r="AV278" s="17" t="str">
        <f t="shared" si="189"/>
        <v/>
      </c>
      <c r="AW278" s="17" t="str">
        <f t="shared" si="190"/>
        <v/>
      </c>
      <c r="AX278" s="17" t="str">
        <f t="shared" si="191"/>
        <v/>
      </c>
      <c r="AY278" s="17" t="str">
        <f t="shared" si="172"/>
        <v/>
      </c>
      <c r="AZ278" s="17" t="str">
        <f t="shared" si="173"/>
        <v/>
      </c>
      <c r="BA278" s="17" t="str">
        <f t="shared" si="174"/>
        <v/>
      </c>
      <c r="BB278" s="17" t="str">
        <f t="shared" si="175"/>
        <v/>
      </c>
      <c r="BC278" s="17" t="str">
        <f t="shared" si="176"/>
        <v/>
      </c>
      <c r="BD278" s="17" t="str">
        <f>IF(OR(AE278="",B278=""),"",SUMIFS($AE$2:AE278,$B$2:B278,B278))</f>
        <v/>
      </c>
      <c r="BE278" s="17" t="str">
        <f>IF(OR(AF278="",B278=""),"",SUMIFS($AF$2:AF278,$B$2:B278,B278))</f>
        <v/>
      </c>
      <c r="BF278" s="17" t="str">
        <f>IF(OR(AG278="",B278=""),"",SUMIFS($AG$2:AG278,$B$2:B278,B278))</f>
        <v/>
      </c>
      <c r="BG278" s="17" t="str">
        <f>IF(OR(AH278="",B278=""),"",SUMIFS($AH$2:AH278,$B$2:B278,B278))</f>
        <v/>
      </c>
      <c r="BH278" s="17" t="str">
        <f>IF(OR(AI278="",B278=""),"",SUMIFS($AI$2:AI278,$B$2:B278,B278))</f>
        <v/>
      </c>
      <c r="BI278" s="17" t="str">
        <f t="shared" si="192"/>
        <v/>
      </c>
      <c r="BJ278" s="17" t="str">
        <f t="shared" si="193"/>
        <v/>
      </c>
      <c r="BK278" s="17" t="str">
        <f t="shared" si="194"/>
        <v/>
      </c>
      <c r="BL278" s="17" t="str">
        <f t="shared" si="195"/>
        <v/>
      </c>
      <c r="BM278" s="17" t="str">
        <f t="shared" si="196"/>
        <v/>
      </c>
      <c r="BN278" s="17" t="str">
        <f t="shared" si="177"/>
        <v/>
      </c>
      <c r="BO278" s="17" t="str">
        <f t="shared" si="178"/>
        <v/>
      </c>
      <c r="BP278" s="17" t="str">
        <f t="shared" si="179"/>
        <v/>
      </c>
      <c r="BQ278" s="17" t="str">
        <f t="shared" si="180"/>
        <v/>
      </c>
      <c r="BR278" s="17" t="str">
        <f t="shared" si="181"/>
        <v/>
      </c>
    </row>
    <row r="279" spans="1:70" x14ac:dyDescent="0.25">
      <c r="A279">
        <f t="shared" si="165"/>
        <v>278</v>
      </c>
      <c r="B279" s="9"/>
      <c r="C279" s="12"/>
      <c r="D279" s="11" t="str">
        <f t="shared" si="197"/>
        <v/>
      </c>
      <c r="E279" s="11" t="str">
        <f t="shared" si="166"/>
        <v/>
      </c>
      <c r="F279" s="12"/>
      <c r="G279" s="12"/>
      <c r="H279" s="12"/>
      <c r="I279" s="12"/>
      <c r="J279" s="13"/>
      <c r="K279" s="13"/>
      <c r="L279" s="13"/>
      <c r="M279" s="13"/>
      <c r="N279" s="12"/>
      <c r="O279" s="12"/>
      <c r="P279" s="14" t="str">
        <f t="shared" si="182"/>
        <v/>
      </c>
      <c r="Q279" s="14" t="str">
        <f t="shared" si="183"/>
        <v/>
      </c>
      <c r="R279" s="14" t="str">
        <f t="shared" si="184"/>
        <v/>
      </c>
      <c r="S279" s="14" t="str">
        <f t="shared" si="185"/>
        <v/>
      </c>
      <c r="T279" s="14" t="str">
        <f t="shared" si="186"/>
        <v/>
      </c>
      <c r="U279" s="15" t="str">
        <f>IF(P279="","",P279*Config!$B$6)</f>
        <v/>
      </c>
      <c r="V279" s="15" t="str">
        <f>IF(Q279="","",Q279*Config!$B$6)</f>
        <v/>
      </c>
      <c r="W279" s="15" t="str">
        <f>IF(R279="","",R279*Config!$B$6)</f>
        <v/>
      </c>
      <c r="X279" s="15" t="str">
        <f>IF(S279="","",S279*Config!$B$6)</f>
        <v/>
      </c>
      <c r="Y279" s="15" t="str">
        <f>IF(T279="","",T279*Config!$B$6)</f>
        <v/>
      </c>
      <c r="Z279" s="15" t="str">
        <f>IF(U279="","",Config!$B$4 + SUM($U$2:U279))</f>
        <v/>
      </c>
      <c r="AA279" s="15" t="str">
        <f>IF(V279="","",Config!$B$4 + SUM($V$2:V279))</f>
        <v/>
      </c>
      <c r="AB279" s="15" t="str">
        <f>IF(W279="","",Config!$B$4 + SUM($W$2:W279))</f>
        <v/>
      </c>
      <c r="AC279" s="15" t="str">
        <f>IF(X279="","",Config!$B$4 + SUM($X$2:X279))</f>
        <v/>
      </c>
      <c r="AD279" s="15" t="str">
        <f>IF(Y279="","",Config!$B$4 + SUM($Y$2:Y279))</f>
        <v/>
      </c>
      <c r="AE279" s="15" t="str">
        <f>IF(P279="","",P279*J279/100*Config!$B$11)</f>
        <v/>
      </c>
      <c r="AF279" s="15" t="str">
        <f>IF(Q279="","",Q279*J279/100*Config!$B$11)</f>
        <v/>
      </c>
      <c r="AG279" s="15" t="str">
        <f>IF(R279="","",R279*J279/100*Config!$B$11)</f>
        <v/>
      </c>
      <c r="AH279" s="15" t="str">
        <f>IF(S279="","",S279*J279/100*Config!$B$11)</f>
        <v/>
      </c>
      <c r="AI279" s="15" t="str">
        <f>IF(T279="","",T279*J279/100*Config!$B$11)</f>
        <v/>
      </c>
      <c r="AJ279" s="15" t="str">
        <f>IF(AE279="","",Config!$B$9 + SUM($AE$2:AE279))</f>
        <v/>
      </c>
      <c r="AK279" s="15" t="str">
        <f>IF(AF279="","",Config!$B$9 + SUM($AF$2:AF279))</f>
        <v/>
      </c>
      <c r="AL279" s="15" t="str">
        <f>IF(AG279="","",Config!$B$9 + SUM($AG$2:AG279))</f>
        <v/>
      </c>
      <c r="AM279" s="15" t="str">
        <f>IF(AH279="","",Config!$B$9 + SUM($AH$2:AH279))</f>
        <v/>
      </c>
      <c r="AN279" s="15" t="str">
        <f>IF(AI279="","",Config!$B$9 + SUM($AI$2:AI279))</f>
        <v/>
      </c>
      <c r="AO279" s="16" t="str">
        <f t="shared" si="167"/>
        <v/>
      </c>
      <c r="AP279" s="16" t="str">
        <f t="shared" si="168"/>
        <v/>
      </c>
      <c r="AQ279" s="16" t="str">
        <f t="shared" si="169"/>
        <v/>
      </c>
      <c r="AR279" s="16" t="str">
        <f t="shared" si="170"/>
        <v/>
      </c>
      <c r="AS279" s="16" t="str">
        <f t="shared" si="171"/>
        <v/>
      </c>
      <c r="AT279" s="17" t="str">
        <f t="shared" si="187"/>
        <v/>
      </c>
      <c r="AU279" s="17" t="str">
        <f t="shared" si="188"/>
        <v/>
      </c>
      <c r="AV279" s="17" t="str">
        <f t="shared" si="189"/>
        <v/>
      </c>
      <c r="AW279" s="17" t="str">
        <f t="shared" si="190"/>
        <v/>
      </c>
      <c r="AX279" s="17" t="str">
        <f t="shared" si="191"/>
        <v/>
      </c>
      <c r="AY279" s="17" t="str">
        <f t="shared" si="172"/>
        <v/>
      </c>
      <c r="AZ279" s="17" t="str">
        <f t="shared" si="173"/>
        <v/>
      </c>
      <c r="BA279" s="17" t="str">
        <f t="shared" si="174"/>
        <v/>
      </c>
      <c r="BB279" s="17" t="str">
        <f t="shared" si="175"/>
        <v/>
      </c>
      <c r="BC279" s="17" t="str">
        <f t="shared" si="176"/>
        <v/>
      </c>
      <c r="BD279" s="17" t="str">
        <f>IF(OR(AE279="",B279=""),"",SUMIFS($AE$2:AE279,$B$2:B279,B279))</f>
        <v/>
      </c>
      <c r="BE279" s="17" t="str">
        <f>IF(OR(AF279="",B279=""),"",SUMIFS($AF$2:AF279,$B$2:B279,B279))</f>
        <v/>
      </c>
      <c r="BF279" s="17" t="str">
        <f>IF(OR(AG279="",B279=""),"",SUMIFS($AG$2:AG279,$B$2:B279,B279))</f>
        <v/>
      </c>
      <c r="BG279" s="17" t="str">
        <f>IF(OR(AH279="",B279=""),"",SUMIFS($AH$2:AH279,$B$2:B279,B279))</f>
        <v/>
      </c>
      <c r="BH279" s="17" t="str">
        <f>IF(OR(AI279="",B279=""),"",SUMIFS($AI$2:AI279,$B$2:B279,B279))</f>
        <v/>
      </c>
      <c r="BI279" s="17" t="str">
        <f t="shared" si="192"/>
        <v/>
      </c>
      <c r="BJ279" s="17" t="str">
        <f t="shared" si="193"/>
        <v/>
      </c>
      <c r="BK279" s="17" t="str">
        <f t="shared" si="194"/>
        <v/>
      </c>
      <c r="BL279" s="17" t="str">
        <f t="shared" si="195"/>
        <v/>
      </c>
      <c r="BM279" s="17" t="str">
        <f t="shared" si="196"/>
        <v/>
      </c>
      <c r="BN279" s="17" t="str">
        <f t="shared" si="177"/>
        <v/>
      </c>
      <c r="BO279" s="17" t="str">
        <f t="shared" si="178"/>
        <v/>
      </c>
      <c r="BP279" s="17" t="str">
        <f t="shared" si="179"/>
        <v/>
      </c>
      <c r="BQ279" s="17" t="str">
        <f t="shared" si="180"/>
        <v/>
      </c>
      <c r="BR279" s="17" t="str">
        <f t="shared" si="181"/>
        <v/>
      </c>
    </row>
    <row r="280" spans="1:70" x14ac:dyDescent="0.25">
      <c r="A280">
        <f t="shared" si="165"/>
        <v>279</v>
      </c>
      <c r="B280" s="9"/>
      <c r="C280" s="12"/>
      <c r="D280" s="11" t="str">
        <f t="shared" si="197"/>
        <v/>
      </c>
      <c r="E280" s="11" t="str">
        <f t="shared" si="166"/>
        <v/>
      </c>
      <c r="F280" s="12"/>
      <c r="G280" s="12"/>
      <c r="H280" s="12"/>
      <c r="I280" s="12"/>
      <c r="J280" s="13"/>
      <c r="K280" s="13"/>
      <c r="L280" s="13"/>
      <c r="M280" s="13"/>
      <c r="N280" s="12"/>
      <c r="O280" s="12"/>
      <c r="P280" s="14" t="str">
        <f t="shared" si="182"/>
        <v/>
      </c>
      <c r="Q280" s="14" t="str">
        <f t="shared" si="183"/>
        <v/>
      </c>
      <c r="R280" s="14" t="str">
        <f t="shared" si="184"/>
        <v/>
      </c>
      <c r="S280" s="14" t="str">
        <f t="shared" si="185"/>
        <v/>
      </c>
      <c r="T280" s="14" t="str">
        <f t="shared" si="186"/>
        <v/>
      </c>
      <c r="U280" s="15" t="str">
        <f>IF(P280="","",P280*Config!$B$6)</f>
        <v/>
      </c>
      <c r="V280" s="15" t="str">
        <f>IF(Q280="","",Q280*Config!$B$6)</f>
        <v/>
      </c>
      <c r="W280" s="15" t="str">
        <f>IF(R280="","",R280*Config!$B$6)</f>
        <v/>
      </c>
      <c r="X280" s="15" t="str">
        <f>IF(S280="","",S280*Config!$B$6)</f>
        <v/>
      </c>
      <c r="Y280" s="15" t="str">
        <f>IF(T280="","",T280*Config!$B$6)</f>
        <v/>
      </c>
      <c r="Z280" s="15" t="str">
        <f>IF(U280="","",Config!$B$4 + SUM($U$2:U280))</f>
        <v/>
      </c>
      <c r="AA280" s="15" t="str">
        <f>IF(V280="","",Config!$B$4 + SUM($V$2:V280))</f>
        <v/>
      </c>
      <c r="AB280" s="15" t="str">
        <f>IF(W280="","",Config!$B$4 + SUM($W$2:W280))</f>
        <v/>
      </c>
      <c r="AC280" s="15" t="str">
        <f>IF(X280="","",Config!$B$4 + SUM($X$2:X280))</f>
        <v/>
      </c>
      <c r="AD280" s="15" t="str">
        <f>IF(Y280="","",Config!$B$4 + SUM($Y$2:Y280))</f>
        <v/>
      </c>
      <c r="AE280" s="15" t="str">
        <f>IF(P280="","",P280*J280/100*Config!$B$11)</f>
        <v/>
      </c>
      <c r="AF280" s="15" t="str">
        <f>IF(Q280="","",Q280*J280/100*Config!$B$11)</f>
        <v/>
      </c>
      <c r="AG280" s="15" t="str">
        <f>IF(R280="","",R280*J280/100*Config!$B$11)</f>
        <v/>
      </c>
      <c r="AH280" s="15" t="str">
        <f>IF(S280="","",S280*J280/100*Config!$B$11)</f>
        <v/>
      </c>
      <c r="AI280" s="15" t="str">
        <f>IF(T280="","",T280*J280/100*Config!$B$11)</f>
        <v/>
      </c>
      <c r="AJ280" s="15" t="str">
        <f>IF(AE280="","",Config!$B$9 + SUM($AE$2:AE280))</f>
        <v/>
      </c>
      <c r="AK280" s="15" t="str">
        <f>IF(AF280="","",Config!$B$9 + SUM($AF$2:AF280))</f>
        <v/>
      </c>
      <c r="AL280" s="15" t="str">
        <f>IF(AG280="","",Config!$B$9 + SUM($AG$2:AG280))</f>
        <v/>
      </c>
      <c r="AM280" s="15" t="str">
        <f>IF(AH280="","",Config!$B$9 + SUM($AH$2:AH280))</f>
        <v/>
      </c>
      <c r="AN280" s="15" t="str">
        <f>IF(AI280="","",Config!$B$9 + SUM($AI$2:AI280))</f>
        <v/>
      </c>
      <c r="AO280" s="16" t="str">
        <f t="shared" si="167"/>
        <v/>
      </c>
      <c r="AP280" s="16" t="str">
        <f t="shared" si="168"/>
        <v/>
      </c>
      <c r="AQ280" s="16" t="str">
        <f t="shared" si="169"/>
        <v/>
      </c>
      <c r="AR280" s="16" t="str">
        <f t="shared" si="170"/>
        <v/>
      </c>
      <c r="AS280" s="16" t="str">
        <f t="shared" si="171"/>
        <v/>
      </c>
      <c r="AT280" s="17" t="str">
        <f t="shared" si="187"/>
        <v/>
      </c>
      <c r="AU280" s="17" t="str">
        <f t="shared" si="188"/>
        <v/>
      </c>
      <c r="AV280" s="17" t="str">
        <f t="shared" si="189"/>
        <v/>
      </c>
      <c r="AW280" s="17" t="str">
        <f t="shared" si="190"/>
        <v/>
      </c>
      <c r="AX280" s="17" t="str">
        <f t="shared" si="191"/>
        <v/>
      </c>
      <c r="AY280" s="17" t="str">
        <f t="shared" si="172"/>
        <v/>
      </c>
      <c r="AZ280" s="17" t="str">
        <f t="shared" si="173"/>
        <v/>
      </c>
      <c r="BA280" s="17" t="str">
        <f t="shared" si="174"/>
        <v/>
      </c>
      <c r="BB280" s="17" t="str">
        <f t="shared" si="175"/>
        <v/>
      </c>
      <c r="BC280" s="17" t="str">
        <f t="shared" si="176"/>
        <v/>
      </c>
      <c r="BD280" s="17" t="str">
        <f>IF(OR(AE280="",B280=""),"",SUMIFS($AE$2:AE280,$B$2:B280,B280))</f>
        <v/>
      </c>
      <c r="BE280" s="17" t="str">
        <f>IF(OR(AF280="",B280=""),"",SUMIFS($AF$2:AF280,$B$2:B280,B280))</f>
        <v/>
      </c>
      <c r="BF280" s="17" t="str">
        <f>IF(OR(AG280="",B280=""),"",SUMIFS($AG$2:AG280,$B$2:B280,B280))</f>
        <v/>
      </c>
      <c r="BG280" s="17" t="str">
        <f>IF(OR(AH280="",B280=""),"",SUMIFS($AH$2:AH280,$B$2:B280,B280))</f>
        <v/>
      </c>
      <c r="BH280" s="17" t="str">
        <f>IF(OR(AI280="",B280=""),"",SUMIFS($AI$2:AI280,$B$2:B280,B280))</f>
        <v/>
      </c>
      <c r="BI280" s="17" t="str">
        <f t="shared" si="192"/>
        <v/>
      </c>
      <c r="BJ280" s="17" t="str">
        <f t="shared" si="193"/>
        <v/>
      </c>
      <c r="BK280" s="17" t="str">
        <f t="shared" si="194"/>
        <v/>
      </c>
      <c r="BL280" s="17" t="str">
        <f t="shared" si="195"/>
        <v/>
      </c>
      <c r="BM280" s="17" t="str">
        <f t="shared" si="196"/>
        <v/>
      </c>
      <c r="BN280" s="17" t="str">
        <f t="shared" si="177"/>
        <v/>
      </c>
      <c r="BO280" s="17" t="str">
        <f t="shared" si="178"/>
        <v/>
      </c>
      <c r="BP280" s="17" t="str">
        <f t="shared" si="179"/>
        <v/>
      </c>
      <c r="BQ280" s="17" t="str">
        <f t="shared" si="180"/>
        <v/>
      </c>
      <c r="BR280" s="17" t="str">
        <f t="shared" si="181"/>
        <v/>
      </c>
    </row>
    <row r="281" spans="1:70" x14ac:dyDescent="0.25">
      <c r="A281">
        <f t="shared" si="165"/>
        <v>280</v>
      </c>
      <c r="B281" s="9"/>
      <c r="C281" s="12"/>
      <c r="D281" s="11" t="str">
        <f t="shared" si="197"/>
        <v/>
      </c>
      <c r="E281" s="11" t="str">
        <f t="shared" si="166"/>
        <v/>
      </c>
      <c r="F281" s="12"/>
      <c r="G281" s="12"/>
      <c r="H281" s="12"/>
      <c r="I281" s="12"/>
      <c r="J281" s="13"/>
      <c r="K281" s="13"/>
      <c r="L281" s="13"/>
      <c r="M281" s="13"/>
      <c r="N281" s="12"/>
      <c r="O281" s="12"/>
      <c r="P281" s="14" t="str">
        <f t="shared" si="182"/>
        <v/>
      </c>
      <c r="Q281" s="14" t="str">
        <f t="shared" si="183"/>
        <v/>
      </c>
      <c r="R281" s="14" t="str">
        <f t="shared" si="184"/>
        <v/>
      </c>
      <c r="S281" s="14" t="str">
        <f t="shared" si="185"/>
        <v/>
      </c>
      <c r="T281" s="14" t="str">
        <f t="shared" si="186"/>
        <v/>
      </c>
      <c r="U281" s="15" t="str">
        <f>IF(P281="","",P281*Config!$B$6)</f>
        <v/>
      </c>
      <c r="V281" s="15" t="str">
        <f>IF(Q281="","",Q281*Config!$B$6)</f>
        <v/>
      </c>
      <c r="W281" s="15" t="str">
        <f>IF(R281="","",R281*Config!$B$6)</f>
        <v/>
      </c>
      <c r="X281" s="15" t="str">
        <f>IF(S281="","",S281*Config!$B$6)</f>
        <v/>
      </c>
      <c r="Y281" s="15" t="str">
        <f>IF(T281="","",T281*Config!$B$6)</f>
        <v/>
      </c>
      <c r="Z281" s="15" t="str">
        <f>IF(U281="","",Config!$B$4 + SUM($U$2:U281))</f>
        <v/>
      </c>
      <c r="AA281" s="15" t="str">
        <f>IF(V281="","",Config!$B$4 + SUM($V$2:V281))</f>
        <v/>
      </c>
      <c r="AB281" s="15" t="str">
        <f>IF(W281="","",Config!$B$4 + SUM($W$2:W281))</f>
        <v/>
      </c>
      <c r="AC281" s="15" t="str">
        <f>IF(X281="","",Config!$B$4 + SUM($X$2:X281))</f>
        <v/>
      </c>
      <c r="AD281" s="15" t="str">
        <f>IF(Y281="","",Config!$B$4 + SUM($Y$2:Y281))</f>
        <v/>
      </c>
      <c r="AE281" s="15" t="str">
        <f>IF(P281="","",P281*J281/100*Config!$B$11)</f>
        <v/>
      </c>
      <c r="AF281" s="15" t="str">
        <f>IF(Q281="","",Q281*J281/100*Config!$B$11)</f>
        <v/>
      </c>
      <c r="AG281" s="15" t="str">
        <f>IF(R281="","",R281*J281/100*Config!$B$11)</f>
        <v/>
      </c>
      <c r="AH281" s="15" t="str">
        <f>IF(S281="","",S281*J281/100*Config!$B$11)</f>
        <v/>
      </c>
      <c r="AI281" s="15" t="str">
        <f>IF(T281="","",T281*J281/100*Config!$B$11)</f>
        <v/>
      </c>
      <c r="AJ281" s="15" t="str">
        <f>IF(AE281="","",Config!$B$9 + SUM($AE$2:AE281))</f>
        <v/>
      </c>
      <c r="AK281" s="15" t="str">
        <f>IF(AF281="","",Config!$B$9 + SUM($AF$2:AF281))</f>
        <v/>
      </c>
      <c r="AL281" s="15" t="str">
        <f>IF(AG281="","",Config!$B$9 + SUM($AG$2:AG281))</f>
        <v/>
      </c>
      <c r="AM281" s="15" t="str">
        <f>IF(AH281="","",Config!$B$9 + SUM($AH$2:AH281))</f>
        <v/>
      </c>
      <c r="AN281" s="15" t="str">
        <f>IF(AI281="","",Config!$B$9 + SUM($AI$2:AI281))</f>
        <v/>
      </c>
      <c r="AO281" s="16" t="str">
        <f t="shared" si="167"/>
        <v/>
      </c>
      <c r="AP281" s="16" t="str">
        <f t="shared" si="168"/>
        <v/>
      </c>
      <c r="AQ281" s="16" t="str">
        <f t="shared" si="169"/>
        <v/>
      </c>
      <c r="AR281" s="16" t="str">
        <f t="shared" si="170"/>
        <v/>
      </c>
      <c r="AS281" s="16" t="str">
        <f t="shared" si="171"/>
        <v/>
      </c>
      <c r="AT281" s="17" t="str">
        <f t="shared" si="187"/>
        <v/>
      </c>
      <c r="AU281" s="17" t="str">
        <f t="shared" si="188"/>
        <v/>
      </c>
      <c r="AV281" s="17" t="str">
        <f t="shared" si="189"/>
        <v/>
      </c>
      <c r="AW281" s="17" t="str">
        <f t="shared" si="190"/>
        <v/>
      </c>
      <c r="AX281" s="17" t="str">
        <f t="shared" si="191"/>
        <v/>
      </c>
      <c r="AY281" s="17" t="str">
        <f t="shared" si="172"/>
        <v/>
      </c>
      <c r="AZ281" s="17" t="str">
        <f t="shared" si="173"/>
        <v/>
      </c>
      <c r="BA281" s="17" t="str">
        <f t="shared" si="174"/>
        <v/>
      </c>
      <c r="BB281" s="17" t="str">
        <f t="shared" si="175"/>
        <v/>
      </c>
      <c r="BC281" s="17" t="str">
        <f t="shared" si="176"/>
        <v/>
      </c>
      <c r="BD281" s="17" t="str">
        <f>IF(OR(AE281="",B281=""),"",SUMIFS($AE$2:AE281,$B$2:B281,B281))</f>
        <v/>
      </c>
      <c r="BE281" s="17" t="str">
        <f>IF(OR(AF281="",B281=""),"",SUMIFS($AF$2:AF281,$B$2:B281,B281))</f>
        <v/>
      </c>
      <c r="BF281" s="17" t="str">
        <f>IF(OR(AG281="",B281=""),"",SUMIFS($AG$2:AG281,$B$2:B281,B281))</f>
        <v/>
      </c>
      <c r="BG281" s="17" t="str">
        <f>IF(OR(AH281="",B281=""),"",SUMIFS($AH$2:AH281,$B$2:B281,B281))</f>
        <v/>
      </c>
      <c r="BH281" s="17" t="str">
        <f>IF(OR(AI281="",B281=""),"",SUMIFS($AI$2:AI281,$B$2:B281,B281))</f>
        <v/>
      </c>
      <c r="BI281" s="17" t="str">
        <f t="shared" si="192"/>
        <v/>
      </c>
      <c r="BJ281" s="17" t="str">
        <f t="shared" si="193"/>
        <v/>
      </c>
      <c r="BK281" s="17" t="str">
        <f t="shared" si="194"/>
        <v/>
      </c>
      <c r="BL281" s="17" t="str">
        <f t="shared" si="195"/>
        <v/>
      </c>
      <c r="BM281" s="17" t="str">
        <f t="shared" si="196"/>
        <v/>
      </c>
      <c r="BN281" s="17" t="str">
        <f t="shared" si="177"/>
        <v/>
      </c>
      <c r="BO281" s="17" t="str">
        <f t="shared" si="178"/>
        <v/>
      </c>
      <c r="BP281" s="17" t="str">
        <f t="shared" si="179"/>
        <v/>
      </c>
      <c r="BQ281" s="17" t="str">
        <f t="shared" si="180"/>
        <v/>
      </c>
      <c r="BR281" s="17" t="str">
        <f t="shared" si="181"/>
        <v/>
      </c>
    </row>
    <row r="282" spans="1:70" x14ac:dyDescent="0.25">
      <c r="A282">
        <f t="shared" si="165"/>
        <v>281</v>
      </c>
      <c r="B282" s="9"/>
      <c r="C282" s="12"/>
      <c r="D282" s="11" t="str">
        <f t="shared" si="197"/>
        <v/>
      </c>
      <c r="E282" s="11" t="str">
        <f t="shared" si="166"/>
        <v/>
      </c>
      <c r="F282" s="12"/>
      <c r="G282" s="12"/>
      <c r="H282" s="12"/>
      <c r="I282" s="12"/>
      <c r="J282" s="13"/>
      <c r="K282" s="13"/>
      <c r="L282" s="13"/>
      <c r="M282" s="13"/>
      <c r="N282" s="12"/>
      <c r="O282" s="12"/>
      <c r="P282" s="14" t="str">
        <f t="shared" si="182"/>
        <v/>
      </c>
      <c r="Q282" s="14" t="str">
        <f t="shared" si="183"/>
        <v/>
      </c>
      <c r="R282" s="14" t="str">
        <f t="shared" si="184"/>
        <v/>
      </c>
      <c r="S282" s="14" t="str">
        <f t="shared" si="185"/>
        <v/>
      </c>
      <c r="T282" s="14" t="str">
        <f t="shared" si="186"/>
        <v/>
      </c>
      <c r="U282" s="15" t="str">
        <f>IF(P282="","",P282*Config!$B$6)</f>
        <v/>
      </c>
      <c r="V282" s="15" t="str">
        <f>IF(Q282="","",Q282*Config!$B$6)</f>
        <v/>
      </c>
      <c r="W282" s="15" t="str">
        <f>IF(R282="","",R282*Config!$B$6)</f>
        <v/>
      </c>
      <c r="X282" s="15" t="str">
        <f>IF(S282="","",S282*Config!$B$6)</f>
        <v/>
      </c>
      <c r="Y282" s="15" t="str">
        <f>IF(T282="","",T282*Config!$B$6)</f>
        <v/>
      </c>
      <c r="Z282" s="15" t="str">
        <f>IF(U282="","",Config!$B$4 + SUM($U$2:U282))</f>
        <v/>
      </c>
      <c r="AA282" s="15" t="str">
        <f>IF(V282="","",Config!$B$4 + SUM($V$2:V282))</f>
        <v/>
      </c>
      <c r="AB282" s="15" t="str">
        <f>IF(W282="","",Config!$B$4 + SUM($W$2:W282))</f>
        <v/>
      </c>
      <c r="AC282" s="15" t="str">
        <f>IF(X282="","",Config!$B$4 + SUM($X$2:X282))</f>
        <v/>
      </c>
      <c r="AD282" s="15" t="str">
        <f>IF(Y282="","",Config!$B$4 + SUM($Y$2:Y282))</f>
        <v/>
      </c>
      <c r="AE282" s="15" t="str">
        <f>IF(P282="","",P282*J282/100*Config!$B$11)</f>
        <v/>
      </c>
      <c r="AF282" s="15" t="str">
        <f>IF(Q282="","",Q282*J282/100*Config!$B$11)</f>
        <v/>
      </c>
      <c r="AG282" s="15" t="str">
        <f>IF(R282="","",R282*J282/100*Config!$B$11)</f>
        <v/>
      </c>
      <c r="AH282" s="15" t="str">
        <f>IF(S282="","",S282*J282/100*Config!$B$11)</f>
        <v/>
      </c>
      <c r="AI282" s="15" t="str">
        <f>IF(T282="","",T282*J282/100*Config!$B$11)</f>
        <v/>
      </c>
      <c r="AJ282" s="15" t="str">
        <f>IF(AE282="","",Config!$B$9 + SUM($AE$2:AE282))</f>
        <v/>
      </c>
      <c r="AK282" s="15" t="str">
        <f>IF(AF282="","",Config!$B$9 + SUM($AF$2:AF282))</f>
        <v/>
      </c>
      <c r="AL282" s="15" t="str">
        <f>IF(AG282="","",Config!$B$9 + SUM($AG$2:AG282))</f>
        <v/>
      </c>
      <c r="AM282" s="15" t="str">
        <f>IF(AH282="","",Config!$B$9 + SUM($AH$2:AH282))</f>
        <v/>
      </c>
      <c r="AN282" s="15" t="str">
        <f>IF(AI282="","",Config!$B$9 + SUM($AI$2:AI282))</f>
        <v/>
      </c>
      <c r="AO282" s="16" t="str">
        <f t="shared" si="167"/>
        <v/>
      </c>
      <c r="AP282" s="16" t="str">
        <f t="shared" si="168"/>
        <v/>
      </c>
      <c r="AQ282" s="16" t="str">
        <f t="shared" si="169"/>
        <v/>
      </c>
      <c r="AR282" s="16" t="str">
        <f t="shared" si="170"/>
        <v/>
      </c>
      <c r="AS282" s="16" t="str">
        <f t="shared" si="171"/>
        <v/>
      </c>
      <c r="AT282" s="17" t="str">
        <f t="shared" si="187"/>
        <v/>
      </c>
      <c r="AU282" s="17" t="str">
        <f t="shared" si="188"/>
        <v/>
      </c>
      <c r="AV282" s="17" t="str">
        <f t="shared" si="189"/>
        <v/>
      </c>
      <c r="AW282" s="17" t="str">
        <f t="shared" si="190"/>
        <v/>
      </c>
      <c r="AX282" s="17" t="str">
        <f t="shared" si="191"/>
        <v/>
      </c>
      <c r="AY282" s="17" t="str">
        <f t="shared" si="172"/>
        <v/>
      </c>
      <c r="AZ282" s="17" t="str">
        <f t="shared" si="173"/>
        <v/>
      </c>
      <c r="BA282" s="17" t="str">
        <f t="shared" si="174"/>
        <v/>
      </c>
      <c r="BB282" s="17" t="str">
        <f t="shared" si="175"/>
        <v/>
      </c>
      <c r="BC282" s="17" t="str">
        <f t="shared" si="176"/>
        <v/>
      </c>
      <c r="BD282" s="17" t="str">
        <f>IF(OR(AE282="",B282=""),"",SUMIFS($AE$2:AE282,$B$2:B282,B282))</f>
        <v/>
      </c>
      <c r="BE282" s="17" t="str">
        <f>IF(OR(AF282="",B282=""),"",SUMIFS($AF$2:AF282,$B$2:B282,B282))</f>
        <v/>
      </c>
      <c r="BF282" s="17" t="str">
        <f>IF(OR(AG282="",B282=""),"",SUMIFS($AG$2:AG282,$B$2:B282,B282))</f>
        <v/>
      </c>
      <c r="BG282" s="17" t="str">
        <f>IF(OR(AH282="",B282=""),"",SUMIFS($AH$2:AH282,$B$2:B282,B282))</f>
        <v/>
      </c>
      <c r="BH282" s="17" t="str">
        <f>IF(OR(AI282="",B282=""),"",SUMIFS($AI$2:AI282,$B$2:B282,B282))</f>
        <v/>
      </c>
      <c r="BI282" s="17" t="str">
        <f t="shared" si="192"/>
        <v/>
      </c>
      <c r="BJ282" s="17" t="str">
        <f t="shared" si="193"/>
        <v/>
      </c>
      <c r="BK282" s="17" t="str">
        <f t="shared" si="194"/>
        <v/>
      </c>
      <c r="BL282" s="17" t="str">
        <f t="shared" si="195"/>
        <v/>
      </c>
      <c r="BM282" s="17" t="str">
        <f t="shared" si="196"/>
        <v/>
      </c>
      <c r="BN282" s="17" t="str">
        <f t="shared" si="177"/>
        <v/>
      </c>
      <c r="BO282" s="17" t="str">
        <f t="shared" si="178"/>
        <v/>
      </c>
      <c r="BP282" s="17" t="str">
        <f t="shared" si="179"/>
        <v/>
      </c>
      <c r="BQ282" s="17" t="str">
        <f t="shared" si="180"/>
        <v/>
      </c>
      <c r="BR282" s="17" t="str">
        <f t="shared" si="181"/>
        <v/>
      </c>
    </row>
    <row r="283" spans="1:70" x14ac:dyDescent="0.25">
      <c r="A283">
        <f t="shared" si="165"/>
        <v>282</v>
      </c>
      <c r="B283" s="9"/>
      <c r="C283" s="12"/>
      <c r="D283" s="11" t="str">
        <f t="shared" si="197"/>
        <v/>
      </c>
      <c r="E283" s="11" t="str">
        <f t="shared" si="166"/>
        <v/>
      </c>
      <c r="F283" s="12"/>
      <c r="G283" s="12"/>
      <c r="H283" s="12"/>
      <c r="I283" s="12"/>
      <c r="J283" s="13"/>
      <c r="K283" s="13"/>
      <c r="L283" s="13"/>
      <c r="M283" s="13"/>
      <c r="N283" s="12"/>
      <c r="O283" s="12"/>
      <c r="P283" s="14" t="str">
        <f t="shared" si="182"/>
        <v/>
      </c>
      <c r="Q283" s="14" t="str">
        <f t="shared" si="183"/>
        <v/>
      </c>
      <c r="R283" s="14" t="str">
        <f t="shared" si="184"/>
        <v/>
      </c>
      <c r="S283" s="14" t="str">
        <f t="shared" si="185"/>
        <v/>
      </c>
      <c r="T283" s="14" t="str">
        <f t="shared" si="186"/>
        <v/>
      </c>
      <c r="U283" s="15" t="str">
        <f>IF(P283="","",P283*Config!$B$6)</f>
        <v/>
      </c>
      <c r="V283" s="15" t="str">
        <f>IF(Q283="","",Q283*Config!$B$6)</f>
        <v/>
      </c>
      <c r="W283" s="15" t="str">
        <f>IF(R283="","",R283*Config!$B$6)</f>
        <v/>
      </c>
      <c r="X283" s="15" t="str">
        <f>IF(S283="","",S283*Config!$B$6)</f>
        <v/>
      </c>
      <c r="Y283" s="15" t="str">
        <f>IF(T283="","",T283*Config!$B$6)</f>
        <v/>
      </c>
      <c r="Z283" s="15" t="str">
        <f>IF(U283="","",Config!$B$4 + SUM($U$2:U283))</f>
        <v/>
      </c>
      <c r="AA283" s="15" t="str">
        <f>IF(V283="","",Config!$B$4 + SUM($V$2:V283))</f>
        <v/>
      </c>
      <c r="AB283" s="15" t="str">
        <f>IF(W283="","",Config!$B$4 + SUM($W$2:W283))</f>
        <v/>
      </c>
      <c r="AC283" s="15" t="str">
        <f>IF(X283="","",Config!$B$4 + SUM($X$2:X283))</f>
        <v/>
      </c>
      <c r="AD283" s="15" t="str">
        <f>IF(Y283="","",Config!$B$4 + SUM($Y$2:Y283))</f>
        <v/>
      </c>
      <c r="AE283" s="15" t="str">
        <f>IF(P283="","",P283*J283/100*Config!$B$11)</f>
        <v/>
      </c>
      <c r="AF283" s="15" t="str">
        <f>IF(Q283="","",Q283*J283/100*Config!$B$11)</f>
        <v/>
      </c>
      <c r="AG283" s="15" t="str">
        <f>IF(R283="","",R283*J283/100*Config!$B$11)</f>
        <v/>
      </c>
      <c r="AH283" s="15" t="str">
        <f>IF(S283="","",S283*J283/100*Config!$B$11)</f>
        <v/>
      </c>
      <c r="AI283" s="15" t="str">
        <f>IF(T283="","",T283*J283/100*Config!$B$11)</f>
        <v/>
      </c>
      <c r="AJ283" s="15" t="str">
        <f>IF(AE283="","",Config!$B$9 + SUM($AE$2:AE283))</f>
        <v/>
      </c>
      <c r="AK283" s="15" t="str">
        <f>IF(AF283="","",Config!$B$9 + SUM($AF$2:AF283))</f>
        <v/>
      </c>
      <c r="AL283" s="15" t="str">
        <f>IF(AG283="","",Config!$B$9 + SUM($AG$2:AG283))</f>
        <v/>
      </c>
      <c r="AM283" s="15" t="str">
        <f>IF(AH283="","",Config!$B$9 + SUM($AH$2:AH283))</f>
        <v/>
      </c>
      <c r="AN283" s="15" t="str">
        <f>IF(AI283="","",Config!$B$9 + SUM($AI$2:AI283))</f>
        <v/>
      </c>
      <c r="AO283" s="16" t="str">
        <f t="shared" si="167"/>
        <v/>
      </c>
      <c r="AP283" s="16" t="str">
        <f t="shared" si="168"/>
        <v/>
      </c>
      <c r="AQ283" s="16" t="str">
        <f t="shared" si="169"/>
        <v/>
      </c>
      <c r="AR283" s="16" t="str">
        <f t="shared" si="170"/>
        <v/>
      </c>
      <c r="AS283" s="16" t="str">
        <f t="shared" si="171"/>
        <v/>
      </c>
      <c r="AT283" s="17" t="str">
        <f t="shared" si="187"/>
        <v/>
      </c>
      <c r="AU283" s="17" t="str">
        <f t="shared" si="188"/>
        <v/>
      </c>
      <c r="AV283" s="17" t="str">
        <f t="shared" si="189"/>
        <v/>
      </c>
      <c r="AW283" s="17" t="str">
        <f t="shared" si="190"/>
        <v/>
      </c>
      <c r="AX283" s="17" t="str">
        <f t="shared" si="191"/>
        <v/>
      </c>
      <c r="AY283" s="17" t="str">
        <f t="shared" si="172"/>
        <v/>
      </c>
      <c r="AZ283" s="17" t="str">
        <f t="shared" si="173"/>
        <v/>
      </c>
      <c r="BA283" s="17" t="str">
        <f t="shared" si="174"/>
        <v/>
      </c>
      <c r="BB283" s="17" t="str">
        <f t="shared" si="175"/>
        <v/>
      </c>
      <c r="BC283" s="17" t="str">
        <f t="shared" si="176"/>
        <v/>
      </c>
      <c r="BD283" s="17" t="str">
        <f>IF(OR(AE283="",B283=""),"",SUMIFS($AE$2:AE283,$B$2:B283,B283))</f>
        <v/>
      </c>
      <c r="BE283" s="17" t="str">
        <f>IF(OR(AF283="",B283=""),"",SUMIFS($AF$2:AF283,$B$2:B283,B283))</f>
        <v/>
      </c>
      <c r="BF283" s="17" t="str">
        <f>IF(OR(AG283="",B283=""),"",SUMIFS($AG$2:AG283,$B$2:B283,B283))</f>
        <v/>
      </c>
      <c r="BG283" s="17" t="str">
        <f>IF(OR(AH283="",B283=""),"",SUMIFS($AH$2:AH283,$B$2:B283,B283))</f>
        <v/>
      </c>
      <c r="BH283" s="17" t="str">
        <f>IF(OR(AI283="",B283=""),"",SUMIFS($AI$2:AI283,$B$2:B283,B283))</f>
        <v/>
      </c>
      <c r="BI283" s="17" t="str">
        <f t="shared" si="192"/>
        <v/>
      </c>
      <c r="BJ283" s="17" t="str">
        <f t="shared" si="193"/>
        <v/>
      </c>
      <c r="BK283" s="17" t="str">
        <f t="shared" si="194"/>
        <v/>
      </c>
      <c r="BL283" s="17" t="str">
        <f t="shared" si="195"/>
        <v/>
      </c>
      <c r="BM283" s="17" t="str">
        <f t="shared" si="196"/>
        <v/>
      </c>
      <c r="BN283" s="17" t="str">
        <f t="shared" si="177"/>
        <v/>
      </c>
      <c r="BO283" s="17" t="str">
        <f t="shared" si="178"/>
        <v/>
      </c>
      <c r="BP283" s="17" t="str">
        <f t="shared" si="179"/>
        <v/>
      </c>
      <c r="BQ283" s="17" t="str">
        <f t="shared" si="180"/>
        <v/>
      </c>
      <c r="BR283" s="17" t="str">
        <f t="shared" si="181"/>
        <v/>
      </c>
    </row>
    <row r="284" spans="1:70" x14ac:dyDescent="0.25">
      <c r="A284">
        <f t="shared" si="165"/>
        <v>283</v>
      </c>
      <c r="B284" s="9"/>
      <c r="C284" s="12"/>
      <c r="D284" s="11" t="str">
        <f t="shared" si="197"/>
        <v/>
      </c>
      <c r="E284" s="11" t="str">
        <f t="shared" si="166"/>
        <v/>
      </c>
      <c r="F284" s="12"/>
      <c r="G284" s="12"/>
      <c r="H284" s="12"/>
      <c r="I284" s="12"/>
      <c r="J284" s="13"/>
      <c r="K284" s="13"/>
      <c r="L284" s="13"/>
      <c r="M284" s="13"/>
      <c r="N284" s="12"/>
      <c r="O284" s="12"/>
      <c r="P284" s="14" t="str">
        <f t="shared" si="182"/>
        <v/>
      </c>
      <c r="Q284" s="14" t="str">
        <f t="shared" si="183"/>
        <v/>
      </c>
      <c r="R284" s="14" t="str">
        <f t="shared" si="184"/>
        <v/>
      </c>
      <c r="S284" s="14" t="str">
        <f t="shared" si="185"/>
        <v/>
      </c>
      <c r="T284" s="14" t="str">
        <f t="shared" si="186"/>
        <v/>
      </c>
      <c r="U284" s="15" t="str">
        <f>IF(P284="","",P284*Config!$B$6)</f>
        <v/>
      </c>
      <c r="V284" s="15" t="str">
        <f>IF(Q284="","",Q284*Config!$B$6)</f>
        <v/>
      </c>
      <c r="W284" s="15" t="str">
        <f>IF(R284="","",R284*Config!$B$6)</f>
        <v/>
      </c>
      <c r="X284" s="15" t="str">
        <f>IF(S284="","",S284*Config!$B$6)</f>
        <v/>
      </c>
      <c r="Y284" s="15" t="str">
        <f>IF(T284="","",T284*Config!$B$6)</f>
        <v/>
      </c>
      <c r="Z284" s="15" t="str">
        <f>IF(U284="","",Config!$B$4 + SUM($U$2:U284))</f>
        <v/>
      </c>
      <c r="AA284" s="15" t="str">
        <f>IF(V284="","",Config!$B$4 + SUM($V$2:V284))</f>
        <v/>
      </c>
      <c r="AB284" s="15" t="str">
        <f>IF(W284="","",Config!$B$4 + SUM($W$2:W284))</f>
        <v/>
      </c>
      <c r="AC284" s="15" t="str">
        <f>IF(X284="","",Config!$B$4 + SUM($X$2:X284))</f>
        <v/>
      </c>
      <c r="AD284" s="15" t="str">
        <f>IF(Y284="","",Config!$B$4 + SUM($Y$2:Y284))</f>
        <v/>
      </c>
      <c r="AE284" s="15" t="str">
        <f>IF(P284="","",P284*J284/100*Config!$B$11)</f>
        <v/>
      </c>
      <c r="AF284" s="15" t="str">
        <f>IF(Q284="","",Q284*J284/100*Config!$B$11)</f>
        <v/>
      </c>
      <c r="AG284" s="15" t="str">
        <f>IF(R284="","",R284*J284/100*Config!$B$11)</f>
        <v/>
      </c>
      <c r="AH284" s="15" t="str">
        <f>IF(S284="","",S284*J284/100*Config!$B$11)</f>
        <v/>
      </c>
      <c r="AI284" s="15" t="str">
        <f>IF(T284="","",T284*J284/100*Config!$B$11)</f>
        <v/>
      </c>
      <c r="AJ284" s="15" t="str">
        <f>IF(AE284="","",Config!$B$9 + SUM($AE$2:AE284))</f>
        <v/>
      </c>
      <c r="AK284" s="15" t="str">
        <f>IF(AF284="","",Config!$B$9 + SUM($AF$2:AF284))</f>
        <v/>
      </c>
      <c r="AL284" s="15" t="str">
        <f>IF(AG284="","",Config!$B$9 + SUM($AG$2:AG284))</f>
        <v/>
      </c>
      <c r="AM284" s="15" t="str">
        <f>IF(AH284="","",Config!$B$9 + SUM($AH$2:AH284))</f>
        <v/>
      </c>
      <c r="AN284" s="15" t="str">
        <f>IF(AI284="","",Config!$B$9 + SUM($AI$2:AI284))</f>
        <v/>
      </c>
      <c r="AO284" s="16" t="str">
        <f t="shared" si="167"/>
        <v/>
      </c>
      <c r="AP284" s="16" t="str">
        <f t="shared" si="168"/>
        <v/>
      </c>
      <c r="AQ284" s="16" t="str">
        <f t="shared" si="169"/>
        <v/>
      </c>
      <c r="AR284" s="16" t="str">
        <f t="shared" si="170"/>
        <v/>
      </c>
      <c r="AS284" s="16" t="str">
        <f t="shared" si="171"/>
        <v/>
      </c>
      <c r="AT284" s="17" t="str">
        <f t="shared" si="187"/>
        <v/>
      </c>
      <c r="AU284" s="17" t="str">
        <f t="shared" si="188"/>
        <v/>
      </c>
      <c r="AV284" s="17" t="str">
        <f t="shared" si="189"/>
        <v/>
      </c>
      <c r="AW284" s="17" t="str">
        <f t="shared" si="190"/>
        <v/>
      </c>
      <c r="AX284" s="17" t="str">
        <f t="shared" si="191"/>
        <v/>
      </c>
      <c r="AY284" s="17" t="str">
        <f t="shared" si="172"/>
        <v/>
      </c>
      <c r="AZ284" s="17" t="str">
        <f t="shared" si="173"/>
        <v/>
      </c>
      <c r="BA284" s="17" t="str">
        <f t="shared" si="174"/>
        <v/>
      </c>
      <c r="BB284" s="17" t="str">
        <f t="shared" si="175"/>
        <v/>
      </c>
      <c r="BC284" s="17" t="str">
        <f t="shared" si="176"/>
        <v/>
      </c>
      <c r="BD284" s="17" t="str">
        <f>IF(OR(AE284="",B284=""),"",SUMIFS($AE$2:AE284,$B$2:B284,B284))</f>
        <v/>
      </c>
      <c r="BE284" s="17" t="str">
        <f>IF(OR(AF284="",B284=""),"",SUMIFS($AF$2:AF284,$B$2:B284,B284))</f>
        <v/>
      </c>
      <c r="BF284" s="17" t="str">
        <f>IF(OR(AG284="",B284=""),"",SUMIFS($AG$2:AG284,$B$2:B284,B284))</f>
        <v/>
      </c>
      <c r="BG284" s="17" t="str">
        <f>IF(OR(AH284="",B284=""),"",SUMIFS($AH$2:AH284,$B$2:B284,B284))</f>
        <v/>
      </c>
      <c r="BH284" s="17" t="str">
        <f>IF(OR(AI284="",B284=""),"",SUMIFS($AI$2:AI284,$B$2:B284,B284))</f>
        <v/>
      </c>
      <c r="BI284" s="17" t="str">
        <f t="shared" si="192"/>
        <v/>
      </c>
      <c r="BJ284" s="17" t="str">
        <f t="shared" si="193"/>
        <v/>
      </c>
      <c r="BK284" s="17" t="str">
        <f t="shared" si="194"/>
        <v/>
      </c>
      <c r="BL284" s="17" t="str">
        <f t="shared" si="195"/>
        <v/>
      </c>
      <c r="BM284" s="17" t="str">
        <f t="shared" si="196"/>
        <v/>
      </c>
      <c r="BN284" s="17" t="str">
        <f t="shared" si="177"/>
        <v/>
      </c>
      <c r="BO284" s="17" t="str">
        <f t="shared" si="178"/>
        <v/>
      </c>
      <c r="BP284" s="17" t="str">
        <f t="shared" si="179"/>
        <v/>
      </c>
      <c r="BQ284" s="17" t="str">
        <f t="shared" si="180"/>
        <v/>
      </c>
      <c r="BR284" s="17" t="str">
        <f t="shared" si="181"/>
        <v/>
      </c>
    </row>
    <row r="285" spans="1:70" x14ac:dyDescent="0.25">
      <c r="A285">
        <f t="shared" si="165"/>
        <v>284</v>
      </c>
      <c r="B285" s="9"/>
      <c r="C285" s="12"/>
      <c r="D285" s="11" t="str">
        <f t="shared" si="197"/>
        <v/>
      </c>
      <c r="E285" s="11" t="str">
        <f t="shared" si="166"/>
        <v/>
      </c>
      <c r="F285" s="12"/>
      <c r="G285" s="12"/>
      <c r="H285" s="12"/>
      <c r="I285" s="12"/>
      <c r="J285" s="13"/>
      <c r="K285" s="13"/>
      <c r="L285" s="13"/>
      <c r="M285" s="13"/>
      <c r="N285" s="12"/>
      <c r="O285" s="12"/>
      <c r="P285" s="14" t="str">
        <f t="shared" si="182"/>
        <v/>
      </c>
      <c r="Q285" s="14" t="str">
        <f t="shared" si="183"/>
        <v/>
      </c>
      <c r="R285" s="14" t="str">
        <f t="shared" si="184"/>
        <v/>
      </c>
      <c r="S285" s="14" t="str">
        <f t="shared" si="185"/>
        <v/>
      </c>
      <c r="T285" s="14" t="str">
        <f t="shared" si="186"/>
        <v/>
      </c>
      <c r="U285" s="15" t="str">
        <f>IF(P285="","",P285*Config!$B$6)</f>
        <v/>
      </c>
      <c r="V285" s="15" t="str">
        <f>IF(Q285="","",Q285*Config!$B$6)</f>
        <v/>
      </c>
      <c r="W285" s="15" t="str">
        <f>IF(R285="","",R285*Config!$B$6)</f>
        <v/>
      </c>
      <c r="X285" s="15" t="str">
        <f>IF(S285="","",S285*Config!$B$6)</f>
        <v/>
      </c>
      <c r="Y285" s="15" t="str">
        <f>IF(T285="","",T285*Config!$B$6)</f>
        <v/>
      </c>
      <c r="Z285" s="15" t="str">
        <f>IF(U285="","",Config!$B$4 + SUM($U$2:U285))</f>
        <v/>
      </c>
      <c r="AA285" s="15" t="str">
        <f>IF(V285="","",Config!$B$4 + SUM($V$2:V285))</f>
        <v/>
      </c>
      <c r="AB285" s="15" t="str">
        <f>IF(W285="","",Config!$B$4 + SUM($W$2:W285))</f>
        <v/>
      </c>
      <c r="AC285" s="15" t="str">
        <f>IF(X285="","",Config!$B$4 + SUM($X$2:X285))</f>
        <v/>
      </c>
      <c r="AD285" s="15" t="str">
        <f>IF(Y285="","",Config!$B$4 + SUM($Y$2:Y285))</f>
        <v/>
      </c>
      <c r="AE285" s="15" t="str">
        <f>IF(P285="","",P285*J285/100*Config!$B$11)</f>
        <v/>
      </c>
      <c r="AF285" s="15" t="str">
        <f>IF(Q285="","",Q285*J285/100*Config!$B$11)</f>
        <v/>
      </c>
      <c r="AG285" s="15" t="str">
        <f>IF(R285="","",R285*J285/100*Config!$B$11)</f>
        <v/>
      </c>
      <c r="AH285" s="15" t="str">
        <f>IF(S285="","",S285*J285/100*Config!$B$11)</f>
        <v/>
      </c>
      <c r="AI285" s="15" t="str">
        <f>IF(T285="","",T285*J285/100*Config!$B$11)</f>
        <v/>
      </c>
      <c r="AJ285" s="15" t="str">
        <f>IF(AE285="","",Config!$B$9 + SUM($AE$2:AE285))</f>
        <v/>
      </c>
      <c r="AK285" s="15" t="str">
        <f>IF(AF285="","",Config!$B$9 + SUM($AF$2:AF285))</f>
        <v/>
      </c>
      <c r="AL285" s="15" t="str">
        <f>IF(AG285="","",Config!$B$9 + SUM($AG$2:AG285))</f>
        <v/>
      </c>
      <c r="AM285" s="15" t="str">
        <f>IF(AH285="","",Config!$B$9 + SUM($AH$2:AH285))</f>
        <v/>
      </c>
      <c r="AN285" s="15" t="str">
        <f>IF(AI285="","",Config!$B$9 + SUM($AI$2:AI285))</f>
        <v/>
      </c>
      <c r="AO285" s="16" t="str">
        <f t="shared" si="167"/>
        <v/>
      </c>
      <c r="AP285" s="16" t="str">
        <f t="shared" si="168"/>
        <v/>
      </c>
      <c r="AQ285" s="16" t="str">
        <f t="shared" si="169"/>
        <v/>
      </c>
      <c r="AR285" s="16" t="str">
        <f t="shared" si="170"/>
        <v/>
      </c>
      <c r="AS285" s="16" t="str">
        <f t="shared" si="171"/>
        <v/>
      </c>
      <c r="AT285" s="17" t="str">
        <f t="shared" si="187"/>
        <v/>
      </c>
      <c r="AU285" s="17" t="str">
        <f t="shared" si="188"/>
        <v/>
      </c>
      <c r="AV285" s="17" t="str">
        <f t="shared" si="189"/>
        <v/>
      </c>
      <c r="AW285" s="17" t="str">
        <f t="shared" si="190"/>
        <v/>
      </c>
      <c r="AX285" s="17" t="str">
        <f t="shared" si="191"/>
        <v/>
      </c>
      <c r="AY285" s="17" t="str">
        <f t="shared" si="172"/>
        <v/>
      </c>
      <c r="AZ285" s="17" t="str">
        <f t="shared" si="173"/>
        <v/>
      </c>
      <c r="BA285" s="17" t="str">
        <f t="shared" si="174"/>
        <v/>
      </c>
      <c r="BB285" s="17" t="str">
        <f t="shared" si="175"/>
        <v/>
      </c>
      <c r="BC285" s="17" t="str">
        <f t="shared" si="176"/>
        <v/>
      </c>
      <c r="BD285" s="17" t="str">
        <f>IF(OR(AE285="",B285=""),"",SUMIFS($AE$2:AE285,$B$2:B285,B285))</f>
        <v/>
      </c>
      <c r="BE285" s="17" t="str">
        <f>IF(OR(AF285="",B285=""),"",SUMIFS($AF$2:AF285,$B$2:B285,B285))</f>
        <v/>
      </c>
      <c r="BF285" s="17" t="str">
        <f>IF(OR(AG285="",B285=""),"",SUMIFS($AG$2:AG285,$B$2:B285,B285))</f>
        <v/>
      </c>
      <c r="BG285" s="17" t="str">
        <f>IF(OR(AH285="",B285=""),"",SUMIFS($AH$2:AH285,$B$2:B285,B285))</f>
        <v/>
      </c>
      <c r="BH285" s="17" t="str">
        <f>IF(OR(AI285="",B285=""),"",SUMIFS($AI$2:AI285,$B$2:B285,B285))</f>
        <v/>
      </c>
      <c r="BI285" s="17" t="str">
        <f t="shared" si="192"/>
        <v/>
      </c>
      <c r="BJ285" s="17" t="str">
        <f t="shared" si="193"/>
        <v/>
      </c>
      <c r="BK285" s="17" t="str">
        <f t="shared" si="194"/>
        <v/>
      </c>
      <c r="BL285" s="17" t="str">
        <f t="shared" si="195"/>
        <v/>
      </c>
      <c r="BM285" s="17" t="str">
        <f t="shared" si="196"/>
        <v/>
      </c>
      <c r="BN285" s="17" t="str">
        <f t="shared" si="177"/>
        <v/>
      </c>
      <c r="BO285" s="17" t="str">
        <f t="shared" si="178"/>
        <v/>
      </c>
      <c r="BP285" s="17" t="str">
        <f t="shared" si="179"/>
        <v/>
      </c>
      <c r="BQ285" s="17" t="str">
        <f t="shared" si="180"/>
        <v/>
      </c>
      <c r="BR285" s="17" t="str">
        <f t="shared" si="181"/>
        <v/>
      </c>
    </row>
    <row r="286" spans="1:70" x14ac:dyDescent="0.25">
      <c r="A286">
        <f t="shared" si="165"/>
        <v>285</v>
      </c>
      <c r="B286" s="9"/>
      <c r="C286" s="12"/>
      <c r="D286" s="11" t="str">
        <f t="shared" si="197"/>
        <v/>
      </c>
      <c r="E286" s="11" t="str">
        <f t="shared" si="166"/>
        <v/>
      </c>
      <c r="F286" s="12"/>
      <c r="G286" s="12"/>
      <c r="H286" s="12"/>
      <c r="I286" s="12"/>
      <c r="J286" s="13"/>
      <c r="K286" s="13"/>
      <c r="L286" s="13"/>
      <c r="M286" s="13"/>
      <c r="N286" s="12"/>
      <c r="O286" s="12"/>
      <c r="P286" s="14" t="str">
        <f t="shared" si="182"/>
        <v/>
      </c>
      <c r="Q286" s="14" t="str">
        <f t="shared" si="183"/>
        <v/>
      </c>
      <c r="R286" s="14" t="str">
        <f t="shared" si="184"/>
        <v/>
      </c>
      <c r="S286" s="14" t="str">
        <f t="shared" si="185"/>
        <v/>
      </c>
      <c r="T286" s="14" t="str">
        <f t="shared" si="186"/>
        <v/>
      </c>
      <c r="U286" s="15" t="str">
        <f>IF(P286="","",P286*Config!$B$6)</f>
        <v/>
      </c>
      <c r="V286" s="15" t="str">
        <f>IF(Q286="","",Q286*Config!$B$6)</f>
        <v/>
      </c>
      <c r="W286" s="15" t="str">
        <f>IF(R286="","",R286*Config!$B$6)</f>
        <v/>
      </c>
      <c r="X286" s="15" t="str">
        <f>IF(S286="","",S286*Config!$B$6)</f>
        <v/>
      </c>
      <c r="Y286" s="15" t="str">
        <f>IF(T286="","",T286*Config!$B$6)</f>
        <v/>
      </c>
      <c r="Z286" s="15" t="str">
        <f>IF(U286="","",Config!$B$4 + SUM($U$2:U286))</f>
        <v/>
      </c>
      <c r="AA286" s="15" t="str">
        <f>IF(V286="","",Config!$B$4 + SUM($V$2:V286))</f>
        <v/>
      </c>
      <c r="AB286" s="15" t="str">
        <f>IF(W286="","",Config!$B$4 + SUM($W$2:W286))</f>
        <v/>
      </c>
      <c r="AC286" s="15" t="str">
        <f>IF(X286="","",Config!$B$4 + SUM($X$2:X286))</f>
        <v/>
      </c>
      <c r="AD286" s="15" t="str">
        <f>IF(Y286="","",Config!$B$4 + SUM($Y$2:Y286))</f>
        <v/>
      </c>
      <c r="AE286" s="15" t="str">
        <f>IF(P286="","",P286*J286/100*Config!$B$11)</f>
        <v/>
      </c>
      <c r="AF286" s="15" t="str">
        <f>IF(Q286="","",Q286*J286/100*Config!$B$11)</f>
        <v/>
      </c>
      <c r="AG286" s="15" t="str">
        <f>IF(R286="","",R286*J286/100*Config!$B$11)</f>
        <v/>
      </c>
      <c r="AH286" s="15" t="str">
        <f>IF(S286="","",S286*J286/100*Config!$B$11)</f>
        <v/>
      </c>
      <c r="AI286" s="15" t="str">
        <f>IF(T286="","",T286*J286/100*Config!$B$11)</f>
        <v/>
      </c>
      <c r="AJ286" s="15" t="str">
        <f>IF(AE286="","",Config!$B$9 + SUM($AE$2:AE286))</f>
        <v/>
      </c>
      <c r="AK286" s="15" t="str">
        <f>IF(AF286="","",Config!$B$9 + SUM($AF$2:AF286))</f>
        <v/>
      </c>
      <c r="AL286" s="15" t="str">
        <f>IF(AG286="","",Config!$B$9 + SUM($AG$2:AG286))</f>
        <v/>
      </c>
      <c r="AM286" s="15" t="str">
        <f>IF(AH286="","",Config!$B$9 + SUM($AH$2:AH286))</f>
        <v/>
      </c>
      <c r="AN286" s="15" t="str">
        <f>IF(AI286="","",Config!$B$9 + SUM($AI$2:AI286))</f>
        <v/>
      </c>
      <c r="AO286" s="16" t="str">
        <f t="shared" si="167"/>
        <v/>
      </c>
      <c r="AP286" s="16" t="str">
        <f t="shared" si="168"/>
        <v/>
      </c>
      <c r="AQ286" s="16" t="str">
        <f t="shared" si="169"/>
        <v/>
      </c>
      <c r="AR286" s="16" t="str">
        <f t="shared" si="170"/>
        <v/>
      </c>
      <c r="AS286" s="16" t="str">
        <f t="shared" si="171"/>
        <v/>
      </c>
      <c r="AT286" s="17" t="str">
        <f t="shared" si="187"/>
        <v/>
      </c>
      <c r="AU286" s="17" t="str">
        <f t="shared" si="188"/>
        <v/>
      </c>
      <c r="AV286" s="17" t="str">
        <f t="shared" si="189"/>
        <v/>
      </c>
      <c r="AW286" s="17" t="str">
        <f t="shared" si="190"/>
        <v/>
      </c>
      <c r="AX286" s="17" t="str">
        <f t="shared" si="191"/>
        <v/>
      </c>
      <c r="AY286" s="17" t="str">
        <f t="shared" si="172"/>
        <v/>
      </c>
      <c r="AZ286" s="17" t="str">
        <f t="shared" si="173"/>
        <v/>
      </c>
      <c r="BA286" s="17" t="str">
        <f t="shared" si="174"/>
        <v/>
      </c>
      <c r="BB286" s="17" t="str">
        <f t="shared" si="175"/>
        <v/>
      </c>
      <c r="BC286" s="17" t="str">
        <f t="shared" si="176"/>
        <v/>
      </c>
      <c r="BD286" s="17" t="str">
        <f>IF(OR(AE286="",B286=""),"",SUMIFS($AE$2:AE286,$B$2:B286,B286))</f>
        <v/>
      </c>
      <c r="BE286" s="17" t="str">
        <f>IF(OR(AF286="",B286=""),"",SUMIFS($AF$2:AF286,$B$2:B286,B286))</f>
        <v/>
      </c>
      <c r="BF286" s="17" t="str">
        <f>IF(OR(AG286="",B286=""),"",SUMIFS($AG$2:AG286,$B$2:B286,B286))</f>
        <v/>
      </c>
      <c r="BG286" s="17" t="str">
        <f>IF(OR(AH286="",B286=""),"",SUMIFS($AH$2:AH286,$B$2:B286,B286))</f>
        <v/>
      </c>
      <c r="BH286" s="17" t="str">
        <f>IF(OR(AI286="",B286=""),"",SUMIFS($AI$2:AI286,$B$2:B286,B286))</f>
        <v/>
      </c>
      <c r="BI286" s="17" t="str">
        <f t="shared" si="192"/>
        <v/>
      </c>
      <c r="BJ286" s="17" t="str">
        <f t="shared" si="193"/>
        <v/>
      </c>
      <c r="BK286" s="17" t="str">
        <f t="shared" si="194"/>
        <v/>
      </c>
      <c r="BL286" s="17" t="str">
        <f t="shared" si="195"/>
        <v/>
      </c>
      <c r="BM286" s="17" t="str">
        <f t="shared" si="196"/>
        <v/>
      </c>
      <c r="BN286" s="17" t="str">
        <f t="shared" si="177"/>
        <v/>
      </c>
      <c r="BO286" s="17" t="str">
        <f t="shared" si="178"/>
        <v/>
      </c>
      <c r="BP286" s="17" t="str">
        <f t="shared" si="179"/>
        <v/>
      </c>
      <c r="BQ286" s="17" t="str">
        <f t="shared" si="180"/>
        <v/>
      </c>
      <c r="BR286" s="17" t="str">
        <f t="shared" si="181"/>
        <v/>
      </c>
    </row>
    <row r="287" spans="1:70" x14ac:dyDescent="0.25">
      <c r="A287">
        <f t="shared" si="165"/>
        <v>286</v>
      </c>
      <c r="B287" s="9"/>
      <c r="C287" s="12"/>
      <c r="D287" s="11" t="str">
        <f t="shared" si="197"/>
        <v/>
      </c>
      <c r="E287" s="11" t="str">
        <f t="shared" si="166"/>
        <v/>
      </c>
      <c r="F287" s="12"/>
      <c r="G287" s="12"/>
      <c r="H287" s="12"/>
      <c r="I287" s="12"/>
      <c r="J287" s="13"/>
      <c r="K287" s="13"/>
      <c r="L287" s="13"/>
      <c r="M287" s="13"/>
      <c r="N287" s="12"/>
      <c r="O287" s="12"/>
      <c r="P287" s="14" t="str">
        <f t="shared" si="182"/>
        <v/>
      </c>
      <c r="Q287" s="14" t="str">
        <f t="shared" si="183"/>
        <v/>
      </c>
      <c r="R287" s="14" t="str">
        <f t="shared" si="184"/>
        <v/>
      </c>
      <c r="S287" s="14" t="str">
        <f t="shared" si="185"/>
        <v/>
      </c>
      <c r="T287" s="14" t="str">
        <f t="shared" si="186"/>
        <v/>
      </c>
      <c r="U287" s="15" t="str">
        <f>IF(P287="","",P287*Config!$B$6)</f>
        <v/>
      </c>
      <c r="V287" s="15" t="str">
        <f>IF(Q287="","",Q287*Config!$B$6)</f>
        <v/>
      </c>
      <c r="W287" s="15" t="str">
        <f>IF(R287="","",R287*Config!$B$6)</f>
        <v/>
      </c>
      <c r="X287" s="15" t="str">
        <f>IF(S287="","",S287*Config!$B$6)</f>
        <v/>
      </c>
      <c r="Y287" s="15" t="str">
        <f>IF(T287="","",T287*Config!$B$6)</f>
        <v/>
      </c>
      <c r="Z287" s="15" t="str">
        <f>IF(U287="","",Config!$B$4 + SUM($U$2:U287))</f>
        <v/>
      </c>
      <c r="AA287" s="15" t="str">
        <f>IF(V287="","",Config!$B$4 + SUM($V$2:V287))</f>
        <v/>
      </c>
      <c r="AB287" s="15" t="str">
        <f>IF(W287="","",Config!$B$4 + SUM($W$2:W287))</f>
        <v/>
      </c>
      <c r="AC287" s="15" t="str">
        <f>IF(X287="","",Config!$B$4 + SUM($X$2:X287))</f>
        <v/>
      </c>
      <c r="AD287" s="15" t="str">
        <f>IF(Y287="","",Config!$B$4 + SUM($Y$2:Y287))</f>
        <v/>
      </c>
      <c r="AE287" s="15" t="str">
        <f>IF(P287="","",P287*J287/100*Config!$B$11)</f>
        <v/>
      </c>
      <c r="AF287" s="15" t="str">
        <f>IF(Q287="","",Q287*J287/100*Config!$B$11)</f>
        <v/>
      </c>
      <c r="AG287" s="15" t="str">
        <f>IF(R287="","",R287*J287/100*Config!$B$11)</f>
        <v/>
      </c>
      <c r="AH287" s="15" t="str">
        <f>IF(S287="","",S287*J287/100*Config!$B$11)</f>
        <v/>
      </c>
      <c r="AI287" s="15" t="str">
        <f>IF(T287="","",T287*J287/100*Config!$B$11)</f>
        <v/>
      </c>
      <c r="AJ287" s="15" t="str">
        <f>IF(AE287="","",Config!$B$9 + SUM($AE$2:AE287))</f>
        <v/>
      </c>
      <c r="AK287" s="15" t="str">
        <f>IF(AF287="","",Config!$B$9 + SUM($AF$2:AF287))</f>
        <v/>
      </c>
      <c r="AL287" s="15" t="str">
        <f>IF(AG287="","",Config!$B$9 + SUM($AG$2:AG287))</f>
        <v/>
      </c>
      <c r="AM287" s="15" t="str">
        <f>IF(AH287="","",Config!$B$9 + SUM($AH$2:AH287))</f>
        <v/>
      </c>
      <c r="AN287" s="15" t="str">
        <f>IF(AI287="","",Config!$B$9 + SUM($AI$2:AI287))</f>
        <v/>
      </c>
      <c r="AO287" s="16" t="str">
        <f t="shared" si="167"/>
        <v/>
      </c>
      <c r="AP287" s="16" t="str">
        <f t="shared" si="168"/>
        <v/>
      </c>
      <c r="AQ287" s="16" t="str">
        <f t="shared" si="169"/>
        <v/>
      </c>
      <c r="AR287" s="16" t="str">
        <f t="shared" si="170"/>
        <v/>
      </c>
      <c r="AS287" s="16" t="str">
        <f t="shared" si="171"/>
        <v/>
      </c>
      <c r="AT287" s="17" t="str">
        <f t="shared" si="187"/>
        <v/>
      </c>
      <c r="AU287" s="17" t="str">
        <f t="shared" si="188"/>
        <v/>
      </c>
      <c r="AV287" s="17" t="str">
        <f t="shared" si="189"/>
        <v/>
      </c>
      <c r="AW287" s="17" t="str">
        <f t="shared" si="190"/>
        <v/>
      </c>
      <c r="AX287" s="17" t="str">
        <f t="shared" si="191"/>
        <v/>
      </c>
      <c r="AY287" s="17" t="str">
        <f t="shared" si="172"/>
        <v/>
      </c>
      <c r="AZ287" s="17" t="str">
        <f t="shared" si="173"/>
        <v/>
      </c>
      <c r="BA287" s="17" t="str">
        <f t="shared" si="174"/>
        <v/>
      </c>
      <c r="BB287" s="17" t="str">
        <f t="shared" si="175"/>
        <v/>
      </c>
      <c r="BC287" s="17" t="str">
        <f t="shared" si="176"/>
        <v/>
      </c>
      <c r="BD287" s="17" t="str">
        <f>IF(OR(AE287="",B287=""),"",SUMIFS($AE$2:AE287,$B$2:B287,B287))</f>
        <v/>
      </c>
      <c r="BE287" s="17" t="str">
        <f>IF(OR(AF287="",B287=""),"",SUMIFS($AF$2:AF287,$B$2:B287,B287))</f>
        <v/>
      </c>
      <c r="BF287" s="17" t="str">
        <f>IF(OR(AG287="",B287=""),"",SUMIFS($AG$2:AG287,$B$2:B287,B287))</f>
        <v/>
      </c>
      <c r="BG287" s="17" t="str">
        <f>IF(OR(AH287="",B287=""),"",SUMIFS($AH$2:AH287,$B$2:B287,B287))</f>
        <v/>
      </c>
      <c r="BH287" s="17" t="str">
        <f>IF(OR(AI287="",B287=""),"",SUMIFS($AI$2:AI287,$B$2:B287,B287))</f>
        <v/>
      </c>
      <c r="BI287" s="17" t="str">
        <f t="shared" si="192"/>
        <v/>
      </c>
      <c r="BJ287" s="17" t="str">
        <f t="shared" si="193"/>
        <v/>
      </c>
      <c r="BK287" s="17" t="str">
        <f t="shared" si="194"/>
        <v/>
      </c>
      <c r="BL287" s="17" t="str">
        <f t="shared" si="195"/>
        <v/>
      </c>
      <c r="BM287" s="17" t="str">
        <f t="shared" si="196"/>
        <v/>
      </c>
      <c r="BN287" s="17" t="str">
        <f t="shared" si="177"/>
        <v/>
      </c>
      <c r="BO287" s="17" t="str">
        <f t="shared" si="178"/>
        <v/>
      </c>
      <c r="BP287" s="17" t="str">
        <f t="shared" si="179"/>
        <v/>
      </c>
      <c r="BQ287" s="17" t="str">
        <f t="shared" si="180"/>
        <v/>
      </c>
      <c r="BR287" s="17" t="str">
        <f t="shared" si="181"/>
        <v/>
      </c>
    </row>
    <row r="288" spans="1:70" x14ac:dyDescent="0.25">
      <c r="A288">
        <f t="shared" si="165"/>
        <v>287</v>
      </c>
      <c r="B288" s="9"/>
      <c r="C288" s="12"/>
      <c r="D288" s="11" t="str">
        <f t="shared" si="197"/>
        <v/>
      </c>
      <c r="E288" s="11" t="str">
        <f t="shared" si="166"/>
        <v/>
      </c>
      <c r="F288" s="12"/>
      <c r="G288" s="12"/>
      <c r="H288" s="12"/>
      <c r="I288" s="12"/>
      <c r="J288" s="13"/>
      <c r="K288" s="13"/>
      <c r="L288" s="13"/>
      <c r="M288" s="13"/>
      <c r="N288" s="12"/>
      <c r="O288" s="12"/>
      <c r="P288" s="14" t="str">
        <f t="shared" si="182"/>
        <v/>
      </c>
      <c r="Q288" s="14" t="str">
        <f t="shared" si="183"/>
        <v/>
      </c>
      <c r="R288" s="14" t="str">
        <f t="shared" si="184"/>
        <v/>
      </c>
      <c r="S288" s="14" t="str">
        <f t="shared" si="185"/>
        <v/>
      </c>
      <c r="T288" s="14" t="str">
        <f t="shared" si="186"/>
        <v/>
      </c>
      <c r="U288" s="15" t="str">
        <f>IF(P288="","",P288*Config!$B$6)</f>
        <v/>
      </c>
      <c r="V288" s="15" t="str">
        <f>IF(Q288="","",Q288*Config!$B$6)</f>
        <v/>
      </c>
      <c r="W288" s="15" t="str">
        <f>IF(R288="","",R288*Config!$B$6)</f>
        <v/>
      </c>
      <c r="X288" s="15" t="str">
        <f>IF(S288="","",S288*Config!$B$6)</f>
        <v/>
      </c>
      <c r="Y288" s="15" t="str">
        <f>IF(T288="","",T288*Config!$B$6)</f>
        <v/>
      </c>
      <c r="Z288" s="15" t="str">
        <f>IF(U288="","",Config!$B$4 + SUM($U$2:U288))</f>
        <v/>
      </c>
      <c r="AA288" s="15" t="str">
        <f>IF(V288="","",Config!$B$4 + SUM($V$2:V288))</f>
        <v/>
      </c>
      <c r="AB288" s="15" t="str">
        <f>IF(W288="","",Config!$B$4 + SUM($W$2:W288))</f>
        <v/>
      </c>
      <c r="AC288" s="15" t="str">
        <f>IF(X288="","",Config!$B$4 + SUM($X$2:X288))</f>
        <v/>
      </c>
      <c r="AD288" s="15" t="str">
        <f>IF(Y288="","",Config!$B$4 + SUM($Y$2:Y288))</f>
        <v/>
      </c>
      <c r="AE288" s="15" t="str">
        <f>IF(P288="","",P288*J288/100*Config!$B$11)</f>
        <v/>
      </c>
      <c r="AF288" s="15" t="str">
        <f>IF(Q288="","",Q288*J288/100*Config!$B$11)</f>
        <v/>
      </c>
      <c r="AG288" s="15" t="str">
        <f>IF(R288="","",R288*J288/100*Config!$B$11)</f>
        <v/>
      </c>
      <c r="AH288" s="15" t="str">
        <f>IF(S288="","",S288*J288/100*Config!$B$11)</f>
        <v/>
      </c>
      <c r="AI288" s="15" t="str">
        <f>IF(T288="","",T288*J288/100*Config!$B$11)</f>
        <v/>
      </c>
      <c r="AJ288" s="15" t="str">
        <f>IF(AE288="","",Config!$B$9 + SUM($AE$2:AE288))</f>
        <v/>
      </c>
      <c r="AK288" s="15" t="str">
        <f>IF(AF288="","",Config!$B$9 + SUM($AF$2:AF288))</f>
        <v/>
      </c>
      <c r="AL288" s="15" t="str">
        <f>IF(AG288="","",Config!$B$9 + SUM($AG$2:AG288))</f>
        <v/>
      </c>
      <c r="AM288" s="15" t="str">
        <f>IF(AH288="","",Config!$B$9 + SUM($AH$2:AH288))</f>
        <v/>
      </c>
      <c r="AN288" s="15" t="str">
        <f>IF(AI288="","",Config!$B$9 + SUM($AI$2:AI288))</f>
        <v/>
      </c>
      <c r="AO288" s="16" t="str">
        <f t="shared" si="167"/>
        <v/>
      </c>
      <c r="AP288" s="16" t="str">
        <f t="shared" si="168"/>
        <v/>
      </c>
      <c r="AQ288" s="16" t="str">
        <f t="shared" si="169"/>
        <v/>
      </c>
      <c r="AR288" s="16" t="str">
        <f t="shared" si="170"/>
        <v/>
      </c>
      <c r="AS288" s="16" t="str">
        <f t="shared" si="171"/>
        <v/>
      </c>
      <c r="AT288" s="17" t="str">
        <f t="shared" si="187"/>
        <v/>
      </c>
      <c r="AU288" s="17" t="str">
        <f t="shared" si="188"/>
        <v/>
      </c>
      <c r="AV288" s="17" t="str">
        <f t="shared" si="189"/>
        <v/>
      </c>
      <c r="AW288" s="17" t="str">
        <f t="shared" si="190"/>
        <v/>
      </c>
      <c r="AX288" s="17" t="str">
        <f t="shared" si="191"/>
        <v/>
      </c>
      <c r="AY288" s="17" t="str">
        <f t="shared" si="172"/>
        <v/>
      </c>
      <c r="AZ288" s="17" t="str">
        <f t="shared" si="173"/>
        <v/>
      </c>
      <c r="BA288" s="17" t="str">
        <f t="shared" si="174"/>
        <v/>
      </c>
      <c r="BB288" s="17" t="str">
        <f t="shared" si="175"/>
        <v/>
      </c>
      <c r="BC288" s="17" t="str">
        <f t="shared" si="176"/>
        <v/>
      </c>
      <c r="BD288" s="17" t="str">
        <f>IF(OR(AE288="",B288=""),"",SUMIFS($AE$2:AE288,$B$2:B288,B288))</f>
        <v/>
      </c>
      <c r="BE288" s="17" t="str">
        <f>IF(OR(AF288="",B288=""),"",SUMIFS($AF$2:AF288,$B$2:B288,B288))</f>
        <v/>
      </c>
      <c r="BF288" s="17" t="str">
        <f>IF(OR(AG288="",B288=""),"",SUMIFS($AG$2:AG288,$B$2:B288,B288))</f>
        <v/>
      </c>
      <c r="BG288" s="17" t="str">
        <f>IF(OR(AH288="",B288=""),"",SUMIFS($AH$2:AH288,$B$2:B288,B288))</f>
        <v/>
      </c>
      <c r="BH288" s="17" t="str">
        <f>IF(OR(AI288="",B288=""),"",SUMIFS($AI$2:AI288,$B$2:B288,B288))</f>
        <v/>
      </c>
      <c r="BI288" s="17" t="str">
        <f t="shared" si="192"/>
        <v/>
      </c>
      <c r="BJ288" s="17" t="str">
        <f t="shared" si="193"/>
        <v/>
      </c>
      <c r="BK288" s="17" t="str">
        <f t="shared" si="194"/>
        <v/>
      </c>
      <c r="BL288" s="17" t="str">
        <f t="shared" si="195"/>
        <v/>
      </c>
      <c r="BM288" s="17" t="str">
        <f t="shared" si="196"/>
        <v/>
      </c>
      <c r="BN288" s="17" t="str">
        <f t="shared" si="177"/>
        <v/>
      </c>
      <c r="BO288" s="17" t="str">
        <f t="shared" si="178"/>
        <v/>
      </c>
      <c r="BP288" s="17" t="str">
        <f t="shared" si="179"/>
        <v/>
      </c>
      <c r="BQ288" s="17" t="str">
        <f t="shared" si="180"/>
        <v/>
      </c>
      <c r="BR288" s="17" t="str">
        <f t="shared" si="181"/>
        <v/>
      </c>
    </row>
    <row r="289" spans="1:70" x14ac:dyDescent="0.25">
      <c r="A289">
        <f t="shared" si="165"/>
        <v>288</v>
      </c>
      <c r="B289" s="9"/>
      <c r="C289" s="12"/>
      <c r="D289" s="11" t="str">
        <f t="shared" si="197"/>
        <v/>
      </c>
      <c r="E289" s="11" t="str">
        <f t="shared" si="166"/>
        <v/>
      </c>
      <c r="F289" s="12"/>
      <c r="G289" s="12"/>
      <c r="H289" s="12"/>
      <c r="I289" s="12"/>
      <c r="J289" s="13"/>
      <c r="K289" s="13"/>
      <c r="L289" s="13"/>
      <c r="M289" s="13"/>
      <c r="N289" s="12"/>
      <c r="O289" s="12"/>
      <c r="P289" s="14" t="str">
        <f t="shared" si="182"/>
        <v/>
      </c>
      <c r="Q289" s="14" t="str">
        <f t="shared" si="183"/>
        <v/>
      </c>
      <c r="R289" s="14" t="str">
        <f t="shared" si="184"/>
        <v/>
      </c>
      <c r="S289" s="14" t="str">
        <f t="shared" si="185"/>
        <v/>
      </c>
      <c r="T289" s="14" t="str">
        <f t="shared" si="186"/>
        <v/>
      </c>
      <c r="U289" s="15" t="str">
        <f>IF(P289="","",P289*Config!$B$6)</f>
        <v/>
      </c>
      <c r="V289" s="15" t="str">
        <f>IF(Q289="","",Q289*Config!$B$6)</f>
        <v/>
      </c>
      <c r="W289" s="15" t="str">
        <f>IF(R289="","",R289*Config!$B$6)</f>
        <v/>
      </c>
      <c r="X289" s="15" t="str">
        <f>IF(S289="","",S289*Config!$B$6)</f>
        <v/>
      </c>
      <c r="Y289" s="15" t="str">
        <f>IF(T289="","",T289*Config!$B$6)</f>
        <v/>
      </c>
      <c r="Z289" s="15" t="str">
        <f>IF(U289="","",Config!$B$4 + SUM($U$2:U289))</f>
        <v/>
      </c>
      <c r="AA289" s="15" t="str">
        <f>IF(V289="","",Config!$B$4 + SUM($V$2:V289))</f>
        <v/>
      </c>
      <c r="AB289" s="15" t="str">
        <f>IF(W289="","",Config!$B$4 + SUM($W$2:W289))</f>
        <v/>
      </c>
      <c r="AC289" s="15" t="str">
        <f>IF(X289="","",Config!$B$4 + SUM($X$2:X289))</f>
        <v/>
      </c>
      <c r="AD289" s="15" t="str">
        <f>IF(Y289="","",Config!$B$4 + SUM($Y$2:Y289))</f>
        <v/>
      </c>
      <c r="AE289" s="15" t="str">
        <f>IF(P289="","",P289*J289/100*Config!$B$11)</f>
        <v/>
      </c>
      <c r="AF289" s="15" t="str">
        <f>IF(Q289="","",Q289*J289/100*Config!$B$11)</f>
        <v/>
      </c>
      <c r="AG289" s="15" t="str">
        <f>IF(R289="","",R289*J289/100*Config!$B$11)</f>
        <v/>
      </c>
      <c r="AH289" s="15" t="str">
        <f>IF(S289="","",S289*J289/100*Config!$B$11)</f>
        <v/>
      </c>
      <c r="AI289" s="15" t="str">
        <f>IF(T289="","",T289*J289/100*Config!$B$11)</f>
        <v/>
      </c>
      <c r="AJ289" s="15" t="str">
        <f>IF(AE289="","",Config!$B$9 + SUM($AE$2:AE289))</f>
        <v/>
      </c>
      <c r="AK289" s="15" t="str">
        <f>IF(AF289="","",Config!$B$9 + SUM($AF$2:AF289))</f>
        <v/>
      </c>
      <c r="AL289" s="15" t="str">
        <f>IF(AG289="","",Config!$B$9 + SUM($AG$2:AG289))</f>
        <v/>
      </c>
      <c r="AM289" s="15" t="str">
        <f>IF(AH289="","",Config!$B$9 + SUM($AH$2:AH289))</f>
        <v/>
      </c>
      <c r="AN289" s="15" t="str">
        <f>IF(AI289="","",Config!$B$9 + SUM($AI$2:AI289))</f>
        <v/>
      </c>
      <c r="AO289" s="16" t="str">
        <f t="shared" si="167"/>
        <v/>
      </c>
      <c r="AP289" s="16" t="str">
        <f t="shared" si="168"/>
        <v/>
      </c>
      <c r="AQ289" s="16" t="str">
        <f t="shared" si="169"/>
        <v/>
      </c>
      <c r="AR289" s="16" t="str">
        <f t="shared" si="170"/>
        <v/>
      </c>
      <c r="AS289" s="16" t="str">
        <f t="shared" si="171"/>
        <v/>
      </c>
      <c r="AT289" s="17" t="str">
        <f t="shared" si="187"/>
        <v/>
      </c>
      <c r="AU289" s="17" t="str">
        <f t="shared" si="188"/>
        <v/>
      </c>
      <c r="AV289" s="17" t="str">
        <f t="shared" si="189"/>
        <v/>
      </c>
      <c r="AW289" s="17" t="str">
        <f t="shared" si="190"/>
        <v/>
      </c>
      <c r="AX289" s="17" t="str">
        <f t="shared" si="191"/>
        <v/>
      </c>
      <c r="AY289" s="17" t="str">
        <f t="shared" si="172"/>
        <v/>
      </c>
      <c r="AZ289" s="17" t="str">
        <f t="shared" si="173"/>
        <v/>
      </c>
      <c r="BA289" s="17" t="str">
        <f t="shared" si="174"/>
        <v/>
      </c>
      <c r="BB289" s="17" t="str">
        <f t="shared" si="175"/>
        <v/>
      </c>
      <c r="BC289" s="17" t="str">
        <f t="shared" si="176"/>
        <v/>
      </c>
      <c r="BD289" s="17" t="str">
        <f>IF(OR(AE289="",B289=""),"",SUMIFS($AE$2:AE289,$B$2:B289,B289))</f>
        <v/>
      </c>
      <c r="BE289" s="17" t="str">
        <f>IF(OR(AF289="",B289=""),"",SUMIFS($AF$2:AF289,$B$2:B289,B289))</f>
        <v/>
      </c>
      <c r="BF289" s="17" t="str">
        <f>IF(OR(AG289="",B289=""),"",SUMIFS($AG$2:AG289,$B$2:B289,B289))</f>
        <v/>
      </c>
      <c r="BG289" s="17" t="str">
        <f>IF(OR(AH289="",B289=""),"",SUMIFS($AH$2:AH289,$B$2:B289,B289))</f>
        <v/>
      </c>
      <c r="BH289" s="17" t="str">
        <f>IF(OR(AI289="",B289=""),"",SUMIFS($AI$2:AI289,$B$2:B289,B289))</f>
        <v/>
      </c>
      <c r="BI289" s="17" t="str">
        <f t="shared" si="192"/>
        <v/>
      </c>
      <c r="BJ289" s="17" t="str">
        <f t="shared" si="193"/>
        <v/>
      </c>
      <c r="BK289" s="17" t="str">
        <f t="shared" si="194"/>
        <v/>
      </c>
      <c r="BL289" s="17" t="str">
        <f t="shared" si="195"/>
        <v/>
      </c>
      <c r="BM289" s="17" t="str">
        <f t="shared" si="196"/>
        <v/>
      </c>
      <c r="BN289" s="17" t="str">
        <f t="shared" si="177"/>
        <v/>
      </c>
      <c r="BO289" s="17" t="str">
        <f t="shared" si="178"/>
        <v/>
      </c>
      <c r="BP289" s="17" t="str">
        <f t="shared" si="179"/>
        <v/>
      </c>
      <c r="BQ289" s="17" t="str">
        <f t="shared" si="180"/>
        <v/>
      </c>
      <c r="BR289" s="17" t="str">
        <f t="shared" si="181"/>
        <v/>
      </c>
    </row>
    <row r="290" spans="1:70" x14ac:dyDescent="0.25">
      <c r="A290">
        <f t="shared" si="165"/>
        <v>289</v>
      </c>
      <c r="B290" s="9"/>
      <c r="C290" s="12"/>
      <c r="D290" s="11" t="str">
        <f t="shared" si="197"/>
        <v/>
      </c>
      <c r="E290" s="11" t="str">
        <f t="shared" si="166"/>
        <v/>
      </c>
      <c r="F290" s="12"/>
      <c r="G290" s="12"/>
      <c r="H290" s="12"/>
      <c r="I290" s="12"/>
      <c r="J290" s="13"/>
      <c r="K290" s="13"/>
      <c r="L290" s="13"/>
      <c r="M290" s="13"/>
      <c r="N290" s="12"/>
      <c r="O290" s="12"/>
      <c r="P290" s="14" t="str">
        <f t="shared" si="182"/>
        <v/>
      </c>
      <c r="Q290" s="14" t="str">
        <f t="shared" si="183"/>
        <v/>
      </c>
      <c r="R290" s="14" t="str">
        <f t="shared" si="184"/>
        <v/>
      </c>
      <c r="S290" s="14" t="str">
        <f t="shared" si="185"/>
        <v/>
      </c>
      <c r="T290" s="14" t="str">
        <f t="shared" si="186"/>
        <v/>
      </c>
      <c r="U290" s="15" t="str">
        <f>IF(P290="","",P290*Config!$B$6)</f>
        <v/>
      </c>
      <c r="V290" s="15" t="str">
        <f>IF(Q290="","",Q290*Config!$B$6)</f>
        <v/>
      </c>
      <c r="W290" s="15" t="str">
        <f>IF(R290="","",R290*Config!$B$6)</f>
        <v/>
      </c>
      <c r="X290" s="15" t="str">
        <f>IF(S290="","",S290*Config!$B$6)</f>
        <v/>
      </c>
      <c r="Y290" s="15" t="str">
        <f>IF(T290="","",T290*Config!$B$6)</f>
        <v/>
      </c>
      <c r="Z290" s="15" t="str">
        <f>IF(U290="","",Config!$B$4 + SUM($U$2:U290))</f>
        <v/>
      </c>
      <c r="AA290" s="15" t="str">
        <f>IF(V290="","",Config!$B$4 + SUM($V$2:V290))</f>
        <v/>
      </c>
      <c r="AB290" s="15" t="str">
        <f>IF(W290="","",Config!$B$4 + SUM($W$2:W290))</f>
        <v/>
      </c>
      <c r="AC290" s="15" t="str">
        <f>IF(X290="","",Config!$B$4 + SUM($X$2:X290))</f>
        <v/>
      </c>
      <c r="AD290" s="15" t="str">
        <f>IF(Y290="","",Config!$B$4 + SUM($Y$2:Y290))</f>
        <v/>
      </c>
      <c r="AE290" s="15" t="str">
        <f>IF(P290="","",P290*J290/100*Config!$B$11)</f>
        <v/>
      </c>
      <c r="AF290" s="15" t="str">
        <f>IF(Q290="","",Q290*J290/100*Config!$B$11)</f>
        <v/>
      </c>
      <c r="AG290" s="15" t="str">
        <f>IF(R290="","",R290*J290/100*Config!$B$11)</f>
        <v/>
      </c>
      <c r="AH290" s="15" t="str">
        <f>IF(S290="","",S290*J290/100*Config!$B$11)</f>
        <v/>
      </c>
      <c r="AI290" s="15" t="str">
        <f>IF(T290="","",T290*J290/100*Config!$B$11)</f>
        <v/>
      </c>
      <c r="AJ290" s="15" t="str">
        <f>IF(AE290="","",Config!$B$9 + SUM($AE$2:AE290))</f>
        <v/>
      </c>
      <c r="AK290" s="15" t="str">
        <f>IF(AF290="","",Config!$B$9 + SUM($AF$2:AF290))</f>
        <v/>
      </c>
      <c r="AL290" s="15" t="str">
        <f>IF(AG290="","",Config!$B$9 + SUM($AG$2:AG290))</f>
        <v/>
      </c>
      <c r="AM290" s="15" t="str">
        <f>IF(AH290="","",Config!$B$9 + SUM($AH$2:AH290))</f>
        <v/>
      </c>
      <c r="AN290" s="15" t="str">
        <f>IF(AI290="","",Config!$B$9 + SUM($AI$2:AI290))</f>
        <v/>
      </c>
      <c r="AO290" s="16" t="str">
        <f t="shared" si="167"/>
        <v/>
      </c>
      <c r="AP290" s="16" t="str">
        <f t="shared" si="168"/>
        <v/>
      </c>
      <c r="AQ290" s="16" t="str">
        <f t="shared" si="169"/>
        <v/>
      </c>
      <c r="AR290" s="16" t="str">
        <f t="shared" si="170"/>
        <v/>
      </c>
      <c r="AS290" s="16" t="str">
        <f t="shared" si="171"/>
        <v/>
      </c>
      <c r="AT290" s="17" t="str">
        <f t="shared" si="187"/>
        <v/>
      </c>
      <c r="AU290" s="17" t="str">
        <f t="shared" si="188"/>
        <v/>
      </c>
      <c r="AV290" s="17" t="str">
        <f t="shared" si="189"/>
        <v/>
      </c>
      <c r="AW290" s="17" t="str">
        <f t="shared" si="190"/>
        <v/>
      </c>
      <c r="AX290" s="17" t="str">
        <f t="shared" si="191"/>
        <v/>
      </c>
      <c r="AY290" s="17" t="str">
        <f t="shared" si="172"/>
        <v/>
      </c>
      <c r="AZ290" s="17" t="str">
        <f t="shared" si="173"/>
        <v/>
      </c>
      <c r="BA290" s="17" t="str">
        <f t="shared" si="174"/>
        <v/>
      </c>
      <c r="BB290" s="17" t="str">
        <f t="shared" si="175"/>
        <v/>
      </c>
      <c r="BC290" s="17" t="str">
        <f t="shared" si="176"/>
        <v/>
      </c>
      <c r="BD290" s="17" t="str">
        <f>IF(OR(AE290="",B290=""),"",SUMIFS($AE$2:AE290,$B$2:B290,B290))</f>
        <v/>
      </c>
      <c r="BE290" s="17" t="str">
        <f>IF(OR(AF290="",B290=""),"",SUMIFS($AF$2:AF290,$B$2:B290,B290))</f>
        <v/>
      </c>
      <c r="BF290" s="17" t="str">
        <f>IF(OR(AG290="",B290=""),"",SUMIFS($AG$2:AG290,$B$2:B290,B290))</f>
        <v/>
      </c>
      <c r="BG290" s="17" t="str">
        <f>IF(OR(AH290="",B290=""),"",SUMIFS($AH$2:AH290,$B$2:B290,B290))</f>
        <v/>
      </c>
      <c r="BH290" s="17" t="str">
        <f>IF(OR(AI290="",B290=""),"",SUMIFS($AI$2:AI290,$B$2:B290,B290))</f>
        <v/>
      </c>
      <c r="BI290" s="17" t="str">
        <f t="shared" si="192"/>
        <v/>
      </c>
      <c r="BJ290" s="17" t="str">
        <f t="shared" si="193"/>
        <v/>
      </c>
      <c r="BK290" s="17" t="str">
        <f t="shared" si="194"/>
        <v/>
      </c>
      <c r="BL290" s="17" t="str">
        <f t="shared" si="195"/>
        <v/>
      </c>
      <c r="BM290" s="17" t="str">
        <f t="shared" si="196"/>
        <v/>
      </c>
      <c r="BN290" s="17" t="str">
        <f t="shared" si="177"/>
        <v/>
      </c>
      <c r="BO290" s="17" t="str">
        <f t="shared" si="178"/>
        <v/>
      </c>
      <c r="BP290" s="17" t="str">
        <f t="shared" si="179"/>
        <v/>
      </c>
      <c r="BQ290" s="17" t="str">
        <f t="shared" si="180"/>
        <v/>
      </c>
      <c r="BR290" s="17" t="str">
        <f t="shared" si="181"/>
        <v/>
      </c>
    </row>
    <row r="291" spans="1:70" x14ac:dyDescent="0.25">
      <c r="A291">
        <f t="shared" si="165"/>
        <v>290</v>
      </c>
      <c r="B291" s="9"/>
      <c r="C291" s="12"/>
      <c r="D291" s="11" t="str">
        <f t="shared" si="197"/>
        <v/>
      </c>
      <c r="E291" s="11" t="str">
        <f t="shared" si="166"/>
        <v/>
      </c>
      <c r="F291" s="12"/>
      <c r="G291" s="12"/>
      <c r="H291" s="12"/>
      <c r="I291" s="12"/>
      <c r="J291" s="13"/>
      <c r="K291" s="13"/>
      <c r="L291" s="13"/>
      <c r="M291" s="13"/>
      <c r="N291" s="12"/>
      <c r="O291" s="12"/>
      <c r="P291" s="14" t="str">
        <f t="shared" si="182"/>
        <v/>
      </c>
      <c r="Q291" s="14" t="str">
        <f t="shared" si="183"/>
        <v/>
      </c>
      <c r="R291" s="14" t="str">
        <f t="shared" si="184"/>
        <v/>
      </c>
      <c r="S291" s="14" t="str">
        <f t="shared" si="185"/>
        <v/>
      </c>
      <c r="T291" s="14" t="str">
        <f t="shared" si="186"/>
        <v/>
      </c>
      <c r="U291" s="15" t="str">
        <f>IF(P291="","",P291*Config!$B$6)</f>
        <v/>
      </c>
      <c r="V291" s="15" t="str">
        <f>IF(Q291="","",Q291*Config!$B$6)</f>
        <v/>
      </c>
      <c r="W291" s="15" t="str">
        <f>IF(R291="","",R291*Config!$B$6)</f>
        <v/>
      </c>
      <c r="X291" s="15" t="str">
        <f>IF(S291="","",S291*Config!$B$6)</f>
        <v/>
      </c>
      <c r="Y291" s="15" t="str">
        <f>IF(T291="","",T291*Config!$B$6)</f>
        <v/>
      </c>
      <c r="Z291" s="15" t="str">
        <f>IF(U291="","",Config!$B$4 + SUM($U$2:U291))</f>
        <v/>
      </c>
      <c r="AA291" s="15" t="str">
        <f>IF(V291="","",Config!$B$4 + SUM($V$2:V291))</f>
        <v/>
      </c>
      <c r="AB291" s="15" t="str">
        <f>IF(W291="","",Config!$B$4 + SUM($W$2:W291))</f>
        <v/>
      </c>
      <c r="AC291" s="15" t="str">
        <f>IF(X291="","",Config!$B$4 + SUM($X$2:X291))</f>
        <v/>
      </c>
      <c r="AD291" s="15" t="str">
        <f>IF(Y291="","",Config!$B$4 + SUM($Y$2:Y291))</f>
        <v/>
      </c>
      <c r="AE291" s="15" t="str">
        <f>IF(P291="","",P291*J291/100*Config!$B$11)</f>
        <v/>
      </c>
      <c r="AF291" s="15" t="str">
        <f>IF(Q291="","",Q291*J291/100*Config!$B$11)</f>
        <v/>
      </c>
      <c r="AG291" s="15" t="str">
        <f>IF(R291="","",R291*J291/100*Config!$B$11)</f>
        <v/>
      </c>
      <c r="AH291" s="15" t="str">
        <f>IF(S291="","",S291*J291/100*Config!$B$11)</f>
        <v/>
      </c>
      <c r="AI291" s="15" t="str">
        <f>IF(T291="","",T291*J291/100*Config!$B$11)</f>
        <v/>
      </c>
      <c r="AJ291" s="15" t="str">
        <f>IF(AE291="","",Config!$B$9 + SUM($AE$2:AE291))</f>
        <v/>
      </c>
      <c r="AK291" s="15" t="str">
        <f>IF(AF291="","",Config!$B$9 + SUM($AF$2:AF291))</f>
        <v/>
      </c>
      <c r="AL291" s="15" t="str">
        <f>IF(AG291="","",Config!$B$9 + SUM($AG$2:AG291))</f>
        <v/>
      </c>
      <c r="AM291" s="15" t="str">
        <f>IF(AH291="","",Config!$B$9 + SUM($AH$2:AH291))</f>
        <v/>
      </c>
      <c r="AN291" s="15" t="str">
        <f>IF(AI291="","",Config!$B$9 + SUM($AI$2:AI291))</f>
        <v/>
      </c>
      <c r="AO291" s="16" t="str">
        <f t="shared" si="167"/>
        <v/>
      </c>
      <c r="AP291" s="16" t="str">
        <f t="shared" si="168"/>
        <v/>
      </c>
      <c r="AQ291" s="16" t="str">
        <f t="shared" si="169"/>
        <v/>
      </c>
      <c r="AR291" s="16" t="str">
        <f t="shared" si="170"/>
        <v/>
      </c>
      <c r="AS291" s="16" t="str">
        <f t="shared" si="171"/>
        <v/>
      </c>
      <c r="AT291" s="17" t="str">
        <f t="shared" si="187"/>
        <v/>
      </c>
      <c r="AU291" s="17" t="str">
        <f t="shared" si="188"/>
        <v/>
      </c>
      <c r="AV291" s="17" t="str">
        <f t="shared" si="189"/>
        <v/>
      </c>
      <c r="AW291" s="17" t="str">
        <f t="shared" si="190"/>
        <v/>
      </c>
      <c r="AX291" s="17" t="str">
        <f t="shared" si="191"/>
        <v/>
      </c>
      <c r="AY291" s="17" t="str">
        <f t="shared" si="172"/>
        <v/>
      </c>
      <c r="AZ291" s="17" t="str">
        <f t="shared" si="173"/>
        <v/>
      </c>
      <c r="BA291" s="17" t="str">
        <f t="shared" si="174"/>
        <v/>
      </c>
      <c r="BB291" s="17" t="str">
        <f t="shared" si="175"/>
        <v/>
      </c>
      <c r="BC291" s="17" t="str">
        <f t="shared" si="176"/>
        <v/>
      </c>
      <c r="BD291" s="17" t="str">
        <f>IF(OR(AE291="",B291=""),"",SUMIFS($AE$2:AE291,$B$2:B291,B291))</f>
        <v/>
      </c>
      <c r="BE291" s="17" t="str">
        <f>IF(OR(AF291="",B291=""),"",SUMIFS($AF$2:AF291,$B$2:B291,B291))</f>
        <v/>
      </c>
      <c r="BF291" s="17" t="str">
        <f>IF(OR(AG291="",B291=""),"",SUMIFS($AG$2:AG291,$B$2:B291,B291))</f>
        <v/>
      </c>
      <c r="BG291" s="17" t="str">
        <f>IF(OR(AH291="",B291=""),"",SUMIFS($AH$2:AH291,$B$2:B291,B291))</f>
        <v/>
      </c>
      <c r="BH291" s="17" t="str">
        <f>IF(OR(AI291="",B291=""),"",SUMIFS($AI$2:AI291,$B$2:B291,B291))</f>
        <v/>
      </c>
      <c r="BI291" s="17" t="str">
        <f t="shared" si="192"/>
        <v/>
      </c>
      <c r="BJ291" s="17" t="str">
        <f t="shared" si="193"/>
        <v/>
      </c>
      <c r="BK291" s="17" t="str">
        <f t="shared" si="194"/>
        <v/>
      </c>
      <c r="BL291" s="17" t="str">
        <f t="shared" si="195"/>
        <v/>
      </c>
      <c r="BM291" s="17" t="str">
        <f t="shared" si="196"/>
        <v/>
      </c>
      <c r="BN291" s="17" t="str">
        <f t="shared" si="177"/>
        <v/>
      </c>
      <c r="BO291" s="17" t="str">
        <f t="shared" si="178"/>
        <v/>
      </c>
      <c r="BP291" s="17" t="str">
        <f t="shared" si="179"/>
        <v/>
      </c>
      <c r="BQ291" s="17" t="str">
        <f t="shared" si="180"/>
        <v/>
      </c>
      <c r="BR291" s="17" t="str">
        <f t="shared" si="181"/>
        <v/>
      </c>
    </row>
    <row r="292" spans="1:70" x14ac:dyDescent="0.25">
      <c r="A292">
        <f t="shared" si="165"/>
        <v>291</v>
      </c>
      <c r="B292" s="9"/>
      <c r="C292" s="12"/>
      <c r="D292" s="11" t="str">
        <f t="shared" si="197"/>
        <v/>
      </c>
      <c r="E292" s="11" t="str">
        <f t="shared" si="166"/>
        <v/>
      </c>
      <c r="F292" s="12"/>
      <c r="G292" s="12"/>
      <c r="H292" s="12"/>
      <c r="I292" s="12"/>
      <c r="J292" s="13"/>
      <c r="K292" s="13"/>
      <c r="L292" s="13"/>
      <c r="M292" s="13"/>
      <c r="N292" s="12"/>
      <c r="O292" s="12"/>
      <c r="P292" s="14" t="str">
        <f t="shared" si="182"/>
        <v/>
      </c>
      <c r="Q292" s="14" t="str">
        <f t="shared" si="183"/>
        <v/>
      </c>
      <c r="R292" s="14" t="str">
        <f t="shared" si="184"/>
        <v/>
      </c>
      <c r="S292" s="14" t="str">
        <f t="shared" si="185"/>
        <v/>
      </c>
      <c r="T292" s="14" t="str">
        <f t="shared" si="186"/>
        <v/>
      </c>
      <c r="U292" s="15" t="str">
        <f>IF(P292="","",P292*Config!$B$6)</f>
        <v/>
      </c>
      <c r="V292" s="15" t="str">
        <f>IF(Q292="","",Q292*Config!$B$6)</f>
        <v/>
      </c>
      <c r="W292" s="15" t="str">
        <f>IF(R292="","",R292*Config!$B$6)</f>
        <v/>
      </c>
      <c r="X292" s="15" t="str">
        <f>IF(S292="","",S292*Config!$B$6)</f>
        <v/>
      </c>
      <c r="Y292" s="15" t="str">
        <f>IF(T292="","",T292*Config!$B$6)</f>
        <v/>
      </c>
      <c r="Z292" s="15" t="str">
        <f>IF(U292="","",Config!$B$4 + SUM($U$2:U292))</f>
        <v/>
      </c>
      <c r="AA292" s="15" t="str">
        <f>IF(V292="","",Config!$B$4 + SUM($V$2:V292))</f>
        <v/>
      </c>
      <c r="AB292" s="15" t="str">
        <f>IF(W292="","",Config!$B$4 + SUM($W$2:W292))</f>
        <v/>
      </c>
      <c r="AC292" s="15" t="str">
        <f>IF(X292="","",Config!$B$4 + SUM($X$2:X292))</f>
        <v/>
      </c>
      <c r="AD292" s="15" t="str">
        <f>IF(Y292="","",Config!$B$4 + SUM($Y$2:Y292))</f>
        <v/>
      </c>
      <c r="AE292" s="15" t="str">
        <f>IF(P292="","",P292*J292/100*Config!$B$11)</f>
        <v/>
      </c>
      <c r="AF292" s="15" t="str">
        <f>IF(Q292="","",Q292*J292/100*Config!$B$11)</f>
        <v/>
      </c>
      <c r="AG292" s="15" t="str">
        <f>IF(R292="","",R292*J292/100*Config!$B$11)</f>
        <v/>
      </c>
      <c r="AH292" s="15" t="str">
        <f>IF(S292="","",S292*J292/100*Config!$B$11)</f>
        <v/>
      </c>
      <c r="AI292" s="15" t="str">
        <f>IF(T292="","",T292*J292/100*Config!$B$11)</f>
        <v/>
      </c>
      <c r="AJ292" s="15" t="str">
        <f>IF(AE292="","",Config!$B$9 + SUM($AE$2:AE292))</f>
        <v/>
      </c>
      <c r="AK292" s="15" t="str">
        <f>IF(AF292="","",Config!$B$9 + SUM($AF$2:AF292))</f>
        <v/>
      </c>
      <c r="AL292" s="15" t="str">
        <f>IF(AG292="","",Config!$B$9 + SUM($AG$2:AG292))</f>
        <v/>
      </c>
      <c r="AM292" s="15" t="str">
        <f>IF(AH292="","",Config!$B$9 + SUM($AH$2:AH292))</f>
        <v/>
      </c>
      <c r="AN292" s="15" t="str">
        <f>IF(AI292="","",Config!$B$9 + SUM($AI$2:AI292))</f>
        <v/>
      </c>
      <c r="AO292" s="16" t="str">
        <f t="shared" si="167"/>
        <v/>
      </c>
      <c r="AP292" s="16" t="str">
        <f t="shared" si="168"/>
        <v/>
      </c>
      <c r="AQ292" s="16" t="str">
        <f t="shared" si="169"/>
        <v/>
      </c>
      <c r="AR292" s="16" t="str">
        <f t="shared" si="170"/>
        <v/>
      </c>
      <c r="AS292" s="16" t="str">
        <f t="shared" si="171"/>
        <v/>
      </c>
      <c r="AT292" s="17" t="str">
        <f t="shared" si="187"/>
        <v/>
      </c>
      <c r="AU292" s="17" t="str">
        <f t="shared" si="188"/>
        <v/>
      </c>
      <c r="AV292" s="17" t="str">
        <f t="shared" si="189"/>
        <v/>
      </c>
      <c r="AW292" s="17" t="str">
        <f t="shared" si="190"/>
        <v/>
      </c>
      <c r="AX292" s="17" t="str">
        <f t="shared" si="191"/>
        <v/>
      </c>
      <c r="AY292" s="17" t="str">
        <f t="shared" si="172"/>
        <v/>
      </c>
      <c r="AZ292" s="17" t="str">
        <f t="shared" si="173"/>
        <v/>
      </c>
      <c r="BA292" s="17" t="str">
        <f t="shared" si="174"/>
        <v/>
      </c>
      <c r="BB292" s="17" t="str">
        <f t="shared" si="175"/>
        <v/>
      </c>
      <c r="BC292" s="17" t="str">
        <f t="shared" si="176"/>
        <v/>
      </c>
      <c r="BD292" s="17" t="str">
        <f>IF(OR(AE292="",B292=""),"",SUMIFS($AE$2:AE292,$B$2:B292,B292))</f>
        <v/>
      </c>
      <c r="BE292" s="17" t="str">
        <f>IF(OR(AF292="",B292=""),"",SUMIFS($AF$2:AF292,$B$2:B292,B292))</f>
        <v/>
      </c>
      <c r="BF292" s="17" t="str">
        <f>IF(OR(AG292="",B292=""),"",SUMIFS($AG$2:AG292,$B$2:B292,B292))</f>
        <v/>
      </c>
      <c r="BG292" s="17" t="str">
        <f>IF(OR(AH292="",B292=""),"",SUMIFS($AH$2:AH292,$B$2:B292,B292))</f>
        <v/>
      </c>
      <c r="BH292" s="17" t="str">
        <f>IF(OR(AI292="",B292=""),"",SUMIFS($AI$2:AI292,$B$2:B292,B292))</f>
        <v/>
      </c>
      <c r="BI292" s="17" t="str">
        <f t="shared" si="192"/>
        <v/>
      </c>
      <c r="BJ292" s="17" t="str">
        <f t="shared" si="193"/>
        <v/>
      </c>
      <c r="BK292" s="17" t="str">
        <f t="shared" si="194"/>
        <v/>
      </c>
      <c r="BL292" s="17" t="str">
        <f t="shared" si="195"/>
        <v/>
      </c>
      <c r="BM292" s="17" t="str">
        <f t="shared" si="196"/>
        <v/>
      </c>
      <c r="BN292" s="17" t="str">
        <f t="shared" si="177"/>
        <v/>
      </c>
      <c r="BO292" s="17" t="str">
        <f t="shared" si="178"/>
        <v/>
      </c>
      <c r="BP292" s="17" t="str">
        <f t="shared" si="179"/>
        <v/>
      </c>
      <c r="BQ292" s="17" t="str">
        <f t="shared" si="180"/>
        <v/>
      </c>
      <c r="BR292" s="17" t="str">
        <f t="shared" si="181"/>
        <v/>
      </c>
    </row>
    <row r="293" spans="1:70" x14ac:dyDescent="0.25">
      <c r="A293">
        <f t="shared" si="165"/>
        <v>292</v>
      </c>
      <c r="B293" s="9"/>
      <c r="C293" s="12"/>
      <c r="D293" s="11" t="str">
        <f t="shared" si="197"/>
        <v/>
      </c>
      <c r="E293" s="11" t="str">
        <f t="shared" si="166"/>
        <v/>
      </c>
      <c r="F293" s="12"/>
      <c r="G293" s="12"/>
      <c r="H293" s="12"/>
      <c r="I293" s="12"/>
      <c r="J293" s="13"/>
      <c r="K293" s="13"/>
      <c r="L293" s="13"/>
      <c r="M293" s="13"/>
      <c r="N293" s="12"/>
      <c r="O293" s="12"/>
      <c r="P293" s="14" t="str">
        <f t="shared" si="182"/>
        <v/>
      </c>
      <c r="Q293" s="14" t="str">
        <f t="shared" si="183"/>
        <v/>
      </c>
      <c r="R293" s="14" t="str">
        <f t="shared" si="184"/>
        <v/>
      </c>
      <c r="S293" s="14" t="str">
        <f t="shared" si="185"/>
        <v/>
      </c>
      <c r="T293" s="14" t="str">
        <f t="shared" si="186"/>
        <v/>
      </c>
      <c r="U293" s="15" t="str">
        <f>IF(P293="","",P293*Config!$B$6)</f>
        <v/>
      </c>
      <c r="V293" s="15" t="str">
        <f>IF(Q293="","",Q293*Config!$B$6)</f>
        <v/>
      </c>
      <c r="W293" s="15" t="str">
        <f>IF(R293="","",R293*Config!$B$6)</f>
        <v/>
      </c>
      <c r="X293" s="15" t="str">
        <f>IF(S293="","",S293*Config!$B$6)</f>
        <v/>
      </c>
      <c r="Y293" s="15" t="str">
        <f>IF(T293="","",T293*Config!$B$6)</f>
        <v/>
      </c>
      <c r="Z293" s="15" t="str">
        <f>IF(U293="","",Config!$B$4 + SUM($U$2:U293))</f>
        <v/>
      </c>
      <c r="AA293" s="15" t="str">
        <f>IF(V293="","",Config!$B$4 + SUM($V$2:V293))</f>
        <v/>
      </c>
      <c r="AB293" s="15" t="str">
        <f>IF(W293="","",Config!$B$4 + SUM($W$2:W293))</f>
        <v/>
      </c>
      <c r="AC293" s="15" t="str">
        <f>IF(X293="","",Config!$B$4 + SUM($X$2:X293))</f>
        <v/>
      </c>
      <c r="AD293" s="15" t="str">
        <f>IF(Y293="","",Config!$B$4 + SUM($Y$2:Y293))</f>
        <v/>
      </c>
      <c r="AE293" s="15" t="str">
        <f>IF(P293="","",P293*J293/100*Config!$B$11)</f>
        <v/>
      </c>
      <c r="AF293" s="15" t="str">
        <f>IF(Q293="","",Q293*J293/100*Config!$B$11)</f>
        <v/>
      </c>
      <c r="AG293" s="15" t="str">
        <f>IF(R293="","",R293*J293/100*Config!$B$11)</f>
        <v/>
      </c>
      <c r="AH293" s="15" t="str">
        <f>IF(S293="","",S293*J293/100*Config!$B$11)</f>
        <v/>
      </c>
      <c r="AI293" s="15" t="str">
        <f>IF(T293="","",T293*J293/100*Config!$B$11)</f>
        <v/>
      </c>
      <c r="AJ293" s="15" t="str">
        <f>IF(AE293="","",Config!$B$9 + SUM($AE$2:AE293))</f>
        <v/>
      </c>
      <c r="AK293" s="15" t="str">
        <f>IF(AF293="","",Config!$B$9 + SUM($AF$2:AF293))</f>
        <v/>
      </c>
      <c r="AL293" s="15" t="str">
        <f>IF(AG293="","",Config!$B$9 + SUM($AG$2:AG293))</f>
        <v/>
      </c>
      <c r="AM293" s="15" t="str">
        <f>IF(AH293="","",Config!$B$9 + SUM($AH$2:AH293))</f>
        <v/>
      </c>
      <c r="AN293" s="15" t="str">
        <f>IF(AI293="","",Config!$B$9 + SUM($AI$2:AI293))</f>
        <v/>
      </c>
      <c r="AO293" s="16" t="str">
        <f t="shared" si="167"/>
        <v/>
      </c>
      <c r="AP293" s="16" t="str">
        <f t="shared" si="168"/>
        <v/>
      </c>
      <c r="AQ293" s="16" t="str">
        <f t="shared" si="169"/>
        <v/>
      </c>
      <c r="AR293" s="16" t="str">
        <f t="shared" si="170"/>
        <v/>
      </c>
      <c r="AS293" s="16" t="str">
        <f t="shared" si="171"/>
        <v/>
      </c>
      <c r="AT293" s="17" t="str">
        <f t="shared" si="187"/>
        <v/>
      </c>
      <c r="AU293" s="17" t="str">
        <f t="shared" si="188"/>
        <v/>
      </c>
      <c r="AV293" s="17" t="str">
        <f t="shared" si="189"/>
        <v/>
      </c>
      <c r="AW293" s="17" t="str">
        <f t="shared" si="190"/>
        <v/>
      </c>
      <c r="AX293" s="17" t="str">
        <f t="shared" si="191"/>
        <v/>
      </c>
      <c r="AY293" s="17" t="str">
        <f t="shared" si="172"/>
        <v/>
      </c>
      <c r="AZ293" s="17" t="str">
        <f t="shared" si="173"/>
        <v/>
      </c>
      <c r="BA293" s="17" t="str">
        <f t="shared" si="174"/>
        <v/>
      </c>
      <c r="BB293" s="17" t="str">
        <f t="shared" si="175"/>
        <v/>
      </c>
      <c r="BC293" s="17" t="str">
        <f t="shared" si="176"/>
        <v/>
      </c>
      <c r="BD293" s="17" t="str">
        <f>IF(OR(AE293="",B293=""),"",SUMIFS($AE$2:AE293,$B$2:B293,B293))</f>
        <v/>
      </c>
      <c r="BE293" s="17" t="str">
        <f>IF(OR(AF293="",B293=""),"",SUMIFS($AF$2:AF293,$B$2:B293,B293))</f>
        <v/>
      </c>
      <c r="BF293" s="17" t="str">
        <f>IF(OR(AG293="",B293=""),"",SUMIFS($AG$2:AG293,$B$2:B293,B293))</f>
        <v/>
      </c>
      <c r="BG293" s="17" t="str">
        <f>IF(OR(AH293="",B293=""),"",SUMIFS($AH$2:AH293,$B$2:B293,B293))</f>
        <v/>
      </c>
      <c r="BH293" s="17" t="str">
        <f>IF(OR(AI293="",B293=""),"",SUMIFS($AI$2:AI293,$B$2:B293,B293))</f>
        <v/>
      </c>
      <c r="BI293" s="17" t="str">
        <f t="shared" si="192"/>
        <v/>
      </c>
      <c r="BJ293" s="17" t="str">
        <f t="shared" si="193"/>
        <v/>
      </c>
      <c r="BK293" s="17" t="str">
        <f t="shared" si="194"/>
        <v/>
      </c>
      <c r="BL293" s="17" t="str">
        <f t="shared" si="195"/>
        <v/>
      </c>
      <c r="BM293" s="17" t="str">
        <f t="shared" si="196"/>
        <v/>
      </c>
      <c r="BN293" s="17" t="str">
        <f t="shared" si="177"/>
        <v/>
      </c>
      <c r="BO293" s="17" t="str">
        <f t="shared" si="178"/>
        <v/>
      </c>
      <c r="BP293" s="17" t="str">
        <f t="shared" si="179"/>
        <v/>
      </c>
      <c r="BQ293" s="17" t="str">
        <f t="shared" si="180"/>
        <v/>
      </c>
      <c r="BR293" s="17" t="str">
        <f t="shared" si="181"/>
        <v/>
      </c>
    </row>
    <row r="294" spans="1:70" x14ac:dyDescent="0.25">
      <c r="A294">
        <f t="shared" si="165"/>
        <v>293</v>
      </c>
      <c r="B294" s="9"/>
      <c r="C294" s="12"/>
      <c r="D294" s="11" t="str">
        <f t="shared" si="197"/>
        <v/>
      </c>
      <c r="E294" s="11" t="str">
        <f t="shared" si="166"/>
        <v/>
      </c>
      <c r="F294" s="12"/>
      <c r="G294" s="12"/>
      <c r="H294" s="12"/>
      <c r="I294" s="12"/>
      <c r="J294" s="13"/>
      <c r="K294" s="13"/>
      <c r="L294" s="13"/>
      <c r="M294" s="13"/>
      <c r="N294" s="12"/>
      <c r="O294" s="12"/>
      <c r="P294" s="14" t="str">
        <f t="shared" si="182"/>
        <v/>
      </c>
      <c r="Q294" s="14" t="str">
        <f t="shared" si="183"/>
        <v/>
      </c>
      <c r="R294" s="14" t="str">
        <f t="shared" si="184"/>
        <v/>
      </c>
      <c r="S294" s="14" t="str">
        <f t="shared" si="185"/>
        <v/>
      </c>
      <c r="T294" s="14" t="str">
        <f t="shared" si="186"/>
        <v/>
      </c>
      <c r="U294" s="15" t="str">
        <f>IF(P294="","",P294*Config!$B$6)</f>
        <v/>
      </c>
      <c r="V294" s="15" t="str">
        <f>IF(Q294="","",Q294*Config!$B$6)</f>
        <v/>
      </c>
      <c r="W294" s="15" t="str">
        <f>IF(R294="","",R294*Config!$B$6)</f>
        <v/>
      </c>
      <c r="X294" s="15" t="str">
        <f>IF(S294="","",S294*Config!$B$6)</f>
        <v/>
      </c>
      <c r="Y294" s="15" t="str">
        <f>IF(T294="","",T294*Config!$B$6)</f>
        <v/>
      </c>
      <c r="Z294" s="15" t="str">
        <f>IF(U294="","",Config!$B$4 + SUM($U$2:U294))</f>
        <v/>
      </c>
      <c r="AA294" s="15" t="str">
        <f>IF(V294="","",Config!$B$4 + SUM($V$2:V294))</f>
        <v/>
      </c>
      <c r="AB294" s="15" t="str">
        <f>IF(W294="","",Config!$B$4 + SUM($W$2:W294))</f>
        <v/>
      </c>
      <c r="AC294" s="15" t="str">
        <f>IF(X294="","",Config!$B$4 + SUM($X$2:X294))</f>
        <v/>
      </c>
      <c r="AD294" s="15" t="str">
        <f>IF(Y294="","",Config!$B$4 + SUM($Y$2:Y294))</f>
        <v/>
      </c>
      <c r="AE294" s="15" t="str">
        <f>IF(P294="","",P294*J294/100*Config!$B$11)</f>
        <v/>
      </c>
      <c r="AF294" s="15" t="str">
        <f>IF(Q294="","",Q294*J294/100*Config!$B$11)</f>
        <v/>
      </c>
      <c r="AG294" s="15" t="str">
        <f>IF(R294="","",R294*J294/100*Config!$B$11)</f>
        <v/>
      </c>
      <c r="AH294" s="15" t="str">
        <f>IF(S294="","",S294*J294/100*Config!$B$11)</f>
        <v/>
      </c>
      <c r="AI294" s="15" t="str">
        <f>IF(T294="","",T294*J294/100*Config!$B$11)</f>
        <v/>
      </c>
      <c r="AJ294" s="15" t="str">
        <f>IF(AE294="","",Config!$B$9 + SUM($AE$2:AE294))</f>
        <v/>
      </c>
      <c r="AK294" s="15" t="str">
        <f>IF(AF294="","",Config!$B$9 + SUM($AF$2:AF294))</f>
        <v/>
      </c>
      <c r="AL294" s="15" t="str">
        <f>IF(AG294="","",Config!$B$9 + SUM($AG$2:AG294))</f>
        <v/>
      </c>
      <c r="AM294" s="15" t="str">
        <f>IF(AH294="","",Config!$B$9 + SUM($AH$2:AH294))</f>
        <v/>
      </c>
      <c r="AN294" s="15" t="str">
        <f>IF(AI294="","",Config!$B$9 + SUM($AI$2:AI294))</f>
        <v/>
      </c>
      <c r="AO294" s="16" t="str">
        <f t="shared" si="167"/>
        <v/>
      </c>
      <c r="AP294" s="16" t="str">
        <f t="shared" si="168"/>
        <v/>
      </c>
      <c r="AQ294" s="16" t="str">
        <f t="shared" si="169"/>
        <v/>
      </c>
      <c r="AR294" s="16" t="str">
        <f t="shared" si="170"/>
        <v/>
      </c>
      <c r="AS294" s="16" t="str">
        <f t="shared" si="171"/>
        <v/>
      </c>
      <c r="AT294" s="17" t="str">
        <f t="shared" si="187"/>
        <v/>
      </c>
      <c r="AU294" s="17" t="str">
        <f t="shared" si="188"/>
        <v/>
      </c>
      <c r="AV294" s="17" t="str">
        <f t="shared" si="189"/>
        <v/>
      </c>
      <c r="AW294" s="17" t="str">
        <f t="shared" si="190"/>
        <v/>
      </c>
      <c r="AX294" s="17" t="str">
        <f t="shared" si="191"/>
        <v/>
      </c>
      <c r="AY294" s="17" t="str">
        <f t="shared" si="172"/>
        <v/>
      </c>
      <c r="AZ294" s="17" t="str">
        <f t="shared" si="173"/>
        <v/>
      </c>
      <c r="BA294" s="17" t="str">
        <f t="shared" si="174"/>
        <v/>
      </c>
      <c r="BB294" s="17" t="str">
        <f t="shared" si="175"/>
        <v/>
      </c>
      <c r="BC294" s="17" t="str">
        <f t="shared" si="176"/>
        <v/>
      </c>
      <c r="BD294" s="17" t="str">
        <f>IF(OR(AE294="",B294=""),"",SUMIFS($AE$2:AE294,$B$2:B294,B294))</f>
        <v/>
      </c>
      <c r="BE294" s="17" t="str">
        <f>IF(OR(AF294="",B294=""),"",SUMIFS($AF$2:AF294,$B$2:B294,B294))</f>
        <v/>
      </c>
      <c r="BF294" s="17" t="str">
        <f>IF(OR(AG294="",B294=""),"",SUMIFS($AG$2:AG294,$B$2:B294,B294))</f>
        <v/>
      </c>
      <c r="BG294" s="17" t="str">
        <f>IF(OR(AH294="",B294=""),"",SUMIFS($AH$2:AH294,$B$2:B294,B294))</f>
        <v/>
      </c>
      <c r="BH294" s="17" t="str">
        <f>IF(OR(AI294="",B294=""),"",SUMIFS($AI$2:AI294,$B$2:B294,B294))</f>
        <v/>
      </c>
      <c r="BI294" s="17" t="str">
        <f t="shared" si="192"/>
        <v/>
      </c>
      <c r="BJ294" s="17" t="str">
        <f t="shared" si="193"/>
        <v/>
      </c>
      <c r="BK294" s="17" t="str">
        <f t="shared" si="194"/>
        <v/>
      </c>
      <c r="BL294" s="17" t="str">
        <f t="shared" si="195"/>
        <v/>
      </c>
      <c r="BM294" s="17" t="str">
        <f t="shared" si="196"/>
        <v/>
      </c>
      <c r="BN294" s="17" t="str">
        <f t="shared" si="177"/>
        <v/>
      </c>
      <c r="BO294" s="17" t="str">
        <f t="shared" si="178"/>
        <v/>
      </c>
      <c r="BP294" s="17" t="str">
        <f t="shared" si="179"/>
        <v/>
      </c>
      <c r="BQ294" s="17" t="str">
        <f t="shared" si="180"/>
        <v/>
      </c>
      <c r="BR294" s="17" t="str">
        <f t="shared" si="181"/>
        <v/>
      </c>
    </row>
    <row r="295" spans="1:70" x14ac:dyDescent="0.25">
      <c r="A295">
        <f t="shared" si="165"/>
        <v>294</v>
      </c>
      <c r="B295" s="9"/>
      <c r="C295" s="12"/>
      <c r="D295" s="11" t="str">
        <f t="shared" si="197"/>
        <v/>
      </c>
      <c r="E295" s="11" t="str">
        <f t="shared" si="166"/>
        <v/>
      </c>
      <c r="F295" s="12"/>
      <c r="G295" s="12"/>
      <c r="H295" s="12"/>
      <c r="I295" s="12"/>
      <c r="J295" s="13"/>
      <c r="K295" s="13"/>
      <c r="L295" s="13"/>
      <c r="M295" s="13"/>
      <c r="N295" s="12"/>
      <c r="O295" s="12"/>
      <c r="P295" s="14" t="str">
        <f t="shared" si="182"/>
        <v/>
      </c>
      <c r="Q295" s="14" t="str">
        <f t="shared" si="183"/>
        <v/>
      </c>
      <c r="R295" s="14" t="str">
        <f t="shared" si="184"/>
        <v/>
      </c>
      <c r="S295" s="14" t="str">
        <f t="shared" si="185"/>
        <v/>
      </c>
      <c r="T295" s="14" t="str">
        <f t="shared" si="186"/>
        <v/>
      </c>
      <c r="U295" s="15" t="str">
        <f>IF(P295="","",P295*Config!$B$6)</f>
        <v/>
      </c>
      <c r="V295" s="15" t="str">
        <f>IF(Q295="","",Q295*Config!$B$6)</f>
        <v/>
      </c>
      <c r="W295" s="15" t="str">
        <f>IF(R295="","",R295*Config!$B$6)</f>
        <v/>
      </c>
      <c r="X295" s="15" t="str">
        <f>IF(S295="","",S295*Config!$B$6)</f>
        <v/>
      </c>
      <c r="Y295" s="15" t="str">
        <f>IF(T295="","",T295*Config!$B$6)</f>
        <v/>
      </c>
      <c r="Z295" s="15" t="str">
        <f>IF(U295="","",Config!$B$4 + SUM($U$2:U295))</f>
        <v/>
      </c>
      <c r="AA295" s="15" t="str">
        <f>IF(V295="","",Config!$B$4 + SUM($V$2:V295))</f>
        <v/>
      </c>
      <c r="AB295" s="15" t="str">
        <f>IF(W295="","",Config!$B$4 + SUM($W$2:W295))</f>
        <v/>
      </c>
      <c r="AC295" s="15" t="str">
        <f>IF(X295="","",Config!$B$4 + SUM($X$2:X295))</f>
        <v/>
      </c>
      <c r="AD295" s="15" t="str">
        <f>IF(Y295="","",Config!$B$4 + SUM($Y$2:Y295))</f>
        <v/>
      </c>
      <c r="AE295" s="15" t="str">
        <f>IF(P295="","",P295*J295/100*Config!$B$11)</f>
        <v/>
      </c>
      <c r="AF295" s="15" t="str">
        <f>IF(Q295="","",Q295*J295/100*Config!$B$11)</f>
        <v/>
      </c>
      <c r="AG295" s="15" t="str">
        <f>IF(R295="","",R295*J295/100*Config!$B$11)</f>
        <v/>
      </c>
      <c r="AH295" s="15" t="str">
        <f>IF(S295="","",S295*J295/100*Config!$B$11)</f>
        <v/>
      </c>
      <c r="AI295" s="15" t="str">
        <f>IF(T295="","",T295*J295/100*Config!$B$11)</f>
        <v/>
      </c>
      <c r="AJ295" s="15" t="str">
        <f>IF(AE295="","",Config!$B$9 + SUM($AE$2:AE295))</f>
        <v/>
      </c>
      <c r="AK295" s="15" t="str">
        <f>IF(AF295="","",Config!$B$9 + SUM($AF$2:AF295))</f>
        <v/>
      </c>
      <c r="AL295" s="15" t="str">
        <f>IF(AG295="","",Config!$B$9 + SUM($AG$2:AG295))</f>
        <v/>
      </c>
      <c r="AM295" s="15" t="str">
        <f>IF(AH295="","",Config!$B$9 + SUM($AH$2:AH295))</f>
        <v/>
      </c>
      <c r="AN295" s="15" t="str">
        <f>IF(AI295="","",Config!$B$9 + SUM($AI$2:AI295))</f>
        <v/>
      </c>
      <c r="AO295" s="16" t="str">
        <f t="shared" si="167"/>
        <v/>
      </c>
      <c r="AP295" s="16" t="str">
        <f t="shared" si="168"/>
        <v/>
      </c>
      <c r="AQ295" s="16" t="str">
        <f t="shared" si="169"/>
        <v/>
      </c>
      <c r="AR295" s="16" t="str">
        <f t="shared" si="170"/>
        <v/>
      </c>
      <c r="AS295" s="16" t="str">
        <f t="shared" si="171"/>
        <v/>
      </c>
      <c r="AT295" s="17" t="str">
        <f t="shared" si="187"/>
        <v/>
      </c>
      <c r="AU295" s="17" t="str">
        <f t="shared" si="188"/>
        <v/>
      </c>
      <c r="AV295" s="17" t="str">
        <f t="shared" si="189"/>
        <v/>
      </c>
      <c r="AW295" s="17" t="str">
        <f t="shared" si="190"/>
        <v/>
      </c>
      <c r="AX295" s="17" t="str">
        <f t="shared" si="191"/>
        <v/>
      </c>
      <c r="AY295" s="17" t="str">
        <f t="shared" si="172"/>
        <v/>
      </c>
      <c r="AZ295" s="17" t="str">
        <f t="shared" si="173"/>
        <v/>
      </c>
      <c r="BA295" s="17" t="str">
        <f t="shared" si="174"/>
        <v/>
      </c>
      <c r="BB295" s="17" t="str">
        <f t="shared" si="175"/>
        <v/>
      </c>
      <c r="BC295" s="17" t="str">
        <f t="shared" si="176"/>
        <v/>
      </c>
      <c r="BD295" s="17" t="str">
        <f>IF(OR(AE295="",B295=""),"",SUMIFS($AE$2:AE295,$B$2:B295,B295))</f>
        <v/>
      </c>
      <c r="BE295" s="17" t="str">
        <f>IF(OR(AF295="",B295=""),"",SUMIFS($AF$2:AF295,$B$2:B295,B295))</f>
        <v/>
      </c>
      <c r="BF295" s="17" t="str">
        <f>IF(OR(AG295="",B295=""),"",SUMIFS($AG$2:AG295,$B$2:B295,B295))</f>
        <v/>
      </c>
      <c r="BG295" s="17" t="str">
        <f>IF(OR(AH295="",B295=""),"",SUMIFS($AH$2:AH295,$B$2:B295,B295))</f>
        <v/>
      </c>
      <c r="BH295" s="17" t="str">
        <f>IF(OR(AI295="",B295=""),"",SUMIFS($AI$2:AI295,$B$2:B295,B295))</f>
        <v/>
      </c>
      <c r="BI295" s="17" t="str">
        <f t="shared" si="192"/>
        <v/>
      </c>
      <c r="BJ295" s="17" t="str">
        <f t="shared" si="193"/>
        <v/>
      </c>
      <c r="BK295" s="17" t="str">
        <f t="shared" si="194"/>
        <v/>
      </c>
      <c r="BL295" s="17" t="str">
        <f t="shared" si="195"/>
        <v/>
      </c>
      <c r="BM295" s="17" t="str">
        <f t="shared" si="196"/>
        <v/>
      </c>
      <c r="BN295" s="17" t="str">
        <f t="shared" si="177"/>
        <v/>
      </c>
      <c r="BO295" s="17" t="str">
        <f t="shared" si="178"/>
        <v/>
      </c>
      <c r="BP295" s="17" t="str">
        <f t="shared" si="179"/>
        <v/>
      </c>
      <c r="BQ295" s="17" t="str">
        <f t="shared" si="180"/>
        <v/>
      </c>
      <c r="BR295" s="17" t="str">
        <f t="shared" si="181"/>
        <v/>
      </c>
    </row>
    <row r="296" spans="1:70" x14ac:dyDescent="0.25">
      <c r="A296">
        <f t="shared" si="165"/>
        <v>295</v>
      </c>
      <c r="B296" s="9"/>
      <c r="C296" s="12"/>
      <c r="D296" s="11" t="str">
        <f t="shared" si="197"/>
        <v/>
      </c>
      <c r="E296" s="11" t="str">
        <f t="shared" si="166"/>
        <v/>
      </c>
      <c r="F296" s="12"/>
      <c r="G296" s="12"/>
      <c r="H296" s="12"/>
      <c r="I296" s="12"/>
      <c r="J296" s="13"/>
      <c r="K296" s="13"/>
      <c r="L296" s="13"/>
      <c r="M296" s="13"/>
      <c r="N296" s="12"/>
      <c r="O296" s="12"/>
      <c r="P296" s="14" t="str">
        <f t="shared" si="182"/>
        <v/>
      </c>
      <c r="Q296" s="14" t="str">
        <f t="shared" si="183"/>
        <v/>
      </c>
      <c r="R296" s="14" t="str">
        <f t="shared" si="184"/>
        <v/>
      </c>
      <c r="S296" s="14" t="str">
        <f t="shared" si="185"/>
        <v/>
      </c>
      <c r="T296" s="14" t="str">
        <f t="shared" si="186"/>
        <v/>
      </c>
      <c r="U296" s="15" t="str">
        <f>IF(P296="","",P296*Config!$B$6)</f>
        <v/>
      </c>
      <c r="V296" s="15" t="str">
        <f>IF(Q296="","",Q296*Config!$B$6)</f>
        <v/>
      </c>
      <c r="W296" s="15" t="str">
        <f>IF(R296="","",R296*Config!$B$6)</f>
        <v/>
      </c>
      <c r="X296" s="15" t="str">
        <f>IF(S296="","",S296*Config!$B$6)</f>
        <v/>
      </c>
      <c r="Y296" s="15" t="str">
        <f>IF(T296="","",T296*Config!$B$6)</f>
        <v/>
      </c>
      <c r="Z296" s="15" t="str">
        <f>IF(U296="","",Config!$B$4 + SUM($U$2:U296))</f>
        <v/>
      </c>
      <c r="AA296" s="15" t="str">
        <f>IF(V296="","",Config!$B$4 + SUM($V$2:V296))</f>
        <v/>
      </c>
      <c r="AB296" s="15" t="str">
        <f>IF(W296="","",Config!$B$4 + SUM($W$2:W296))</f>
        <v/>
      </c>
      <c r="AC296" s="15" t="str">
        <f>IF(X296="","",Config!$B$4 + SUM($X$2:X296))</f>
        <v/>
      </c>
      <c r="AD296" s="15" t="str">
        <f>IF(Y296="","",Config!$B$4 + SUM($Y$2:Y296))</f>
        <v/>
      </c>
      <c r="AE296" s="15" t="str">
        <f>IF(P296="","",P296*J296/100*Config!$B$11)</f>
        <v/>
      </c>
      <c r="AF296" s="15" t="str">
        <f>IF(Q296="","",Q296*J296/100*Config!$B$11)</f>
        <v/>
      </c>
      <c r="AG296" s="15" t="str">
        <f>IF(R296="","",R296*J296/100*Config!$B$11)</f>
        <v/>
      </c>
      <c r="AH296" s="15" t="str">
        <f>IF(S296="","",S296*J296/100*Config!$B$11)</f>
        <v/>
      </c>
      <c r="AI296" s="15" t="str">
        <f>IF(T296="","",T296*J296/100*Config!$B$11)</f>
        <v/>
      </c>
      <c r="AJ296" s="15" t="str">
        <f>IF(AE296="","",Config!$B$9 + SUM($AE$2:AE296))</f>
        <v/>
      </c>
      <c r="AK296" s="15" t="str">
        <f>IF(AF296="","",Config!$B$9 + SUM($AF$2:AF296))</f>
        <v/>
      </c>
      <c r="AL296" s="15" t="str">
        <f>IF(AG296="","",Config!$B$9 + SUM($AG$2:AG296))</f>
        <v/>
      </c>
      <c r="AM296" s="15" t="str">
        <f>IF(AH296="","",Config!$B$9 + SUM($AH$2:AH296))</f>
        <v/>
      </c>
      <c r="AN296" s="15" t="str">
        <f>IF(AI296="","",Config!$B$9 + SUM($AI$2:AI296))</f>
        <v/>
      </c>
      <c r="AO296" s="16" t="str">
        <f t="shared" si="167"/>
        <v/>
      </c>
      <c r="AP296" s="16" t="str">
        <f t="shared" si="168"/>
        <v/>
      </c>
      <c r="AQ296" s="16" t="str">
        <f t="shared" si="169"/>
        <v/>
      </c>
      <c r="AR296" s="16" t="str">
        <f t="shared" si="170"/>
        <v/>
      </c>
      <c r="AS296" s="16" t="str">
        <f t="shared" si="171"/>
        <v/>
      </c>
      <c r="AT296" s="17" t="str">
        <f t="shared" si="187"/>
        <v/>
      </c>
      <c r="AU296" s="17" t="str">
        <f t="shared" si="188"/>
        <v/>
      </c>
      <c r="AV296" s="17" t="str">
        <f t="shared" si="189"/>
        <v/>
      </c>
      <c r="AW296" s="17" t="str">
        <f t="shared" si="190"/>
        <v/>
      </c>
      <c r="AX296" s="17" t="str">
        <f t="shared" si="191"/>
        <v/>
      </c>
      <c r="AY296" s="17" t="str">
        <f t="shared" si="172"/>
        <v/>
      </c>
      <c r="AZ296" s="17" t="str">
        <f t="shared" si="173"/>
        <v/>
      </c>
      <c r="BA296" s="17" t="str">
        <f t="shared" si="174"/>
        <v/>
      </c>
      <c r="BB296" s="17" t="str">
        <f t="shared" si="175"/>
        <v/>
      </c>
      <c r="BC296" s="17" t="str">
        <f t="shared" si="176"/>
        <v/>
      </c>
      <c r="BD296" s="17" t="str">
        <f>IF(OR(AE296="",B296=""),"",SUMIFS($AE$2:AE296,$B$2:B296,B296))</f>
        <v/>
      </c>
      <c r="BE296" s="17" t="str">
        <f>IF(OR(AF296="",B296=""),"",SUMIFS($AF$2:AF296,$B$2:B296,B296))</f>
        <v/>
      </c>
      <c r="BF296" s="17" t="str">
        <f>IF(OR(AG296="",B296=""),"",SUMIFS($AG$2:AG296,$B$2:B296,B296))</f>
        <v/>
      </c>
      <c r="BG296" s="17" t="str">
        <f>IF(OR(AH296="",B296=""),"",SUMIFS($AH$2:AH296,$B$2:B296,B296))</f>
        <v/>
      </c>
      <c r="BH296" s="17" t="str">
        <f>IF(OR(AI296="",B296=""),"",SUMIFS($AI$2:AI296,$B$2:B296,B296))</f>
        <v/>
      </c>
      <c r="BI296" s="17" t="str">
        <f t="shared" si="192"/>
        <v/>
      </c>
      <c r="BJ296" s="17" t="str">
        <f t="shared" si="193"/>
        <v/>
      </c>
      <c r="BK296" s="17" t="str">
        <f t="shared" si="194"/>
        <v/>
      </c>
      <c r="BL296" s="17" t="str">
        <f t="shared" si="195"/>
        <v/>
      </c>
      <c r="BM296" s="17" t="str">
        <f t="shared" si="196"/>
        <v/>
      </c>
      <c r="BN296" s="17" t="str">
        <f t="shared" si="177"/>
        <v/>
      </c>
      <c r="BO296" s="17" t="str">
        <f t="shared" si="178"/>
        <v/>
      </c>
      <c r="BP296" s="17" t="str">
        <f t="shared" si="179"/>
        <v/>
      </c>
      <c r="BQ296" s="17" t="str">
        <f t="shared" si="180"/>
        <v/>
      </c>
      <c r="BR296" s="17" t="str">
        <f t="shared" si="181"/>
        <v/>
      </c>
    </row>
    <row r="297" spans="1:70" x14ac:dyDescent="0.25">
      <c r="A297">
        <f t="shared" si="165"/>
        <v>296</v>
      </c>
      <c r="B297" s="9"/>
      <c r="C297" s="12"/>
      <c r="D297" s="11" t="str">
        <f t="shared" si="197"/>
        <v/>
      </c>
      <c r="E297" s="11" t="str">
        <f t="shared" si="166"/>
        <v/>
      </c>
      <c r="F297" s="12"/>
      <c r="G297" s="12"/>
      <c r="H297" s="12"/>
      <c r="I297" s="12"/>
      <c r="J297" s="13"/>
      <c r="K297" s="13"/>
      <c r="L297" s="13"/>
      <c r="M297" s="13"/>
      <c r="N297" s="12"/>
      <c r="O297" s="12"/>
      <c r="P297" s="14" t="str">
        <f t="shared" si="182"/>
        <v/>
      </c>
      <c r="Q297" s="14" t="str">
        <f t="shared" si="183"/>
        <v/>
      </c>
      <c r="R297" s="14" t="str">
        <f t="shared" si="184"/>
        <v/>
      </c>
      <c r="S297" s="14" t="str">
        <f t="shared" si="185"/>
        <v/>
      </c>
      <c r="T297" s="14" t="str">
        <f t="shared" si="186"/>
        <v/>
      </c>
      <c r="U297" s="15" t="str">
        <f>IF(P297="","",P297*Config!$B$6)</f>
        <v/>
      </c>
      <c r="V297" s="15" t="str">
        <f>IF(Q297="","",Q297*Config!$B$6)</f>
        <v/>
      </c>
      <c r="W297" s="15" t="str">
        <f>IF(R297="","",R297*Config!$B$6)</f>
        <v/>
      </c>
      <c r="X297" s="15" t="str">
        <f>IF(S297="","",S297*Config!$B$6)</f>
        <v/>
      </c>
      <c r="Y297" s="15" t="str">
        <f>IF(T297="","",T297*Config!$B$6)</f>
        <v/>
      </c>
      <c r="Z297" s="15" t="str">
        <f>IF(U297="","",Config!$B$4 + SUM($U$2:U297))</f>
        <v/>
      </c>
      <c r="AA297" s="15" t="str">
        <f>IF(V297="","",Config!$B$4 + SUM($V$2:V297))</f>
        <v/>
      </c>
      <c r="AB297" s="15" t="str">
        <f>IF(W297="","",Config!$B$4 + SUM($W$2:W297))</f>
        <v/>
      </c>
      <c r="AC297" s="15" t="str">
        <f>IF(X297="","",Config!$B$4 + SUM($X$2:X297))</f>
        <v/>
      </c>
      <c r="AD297" s="15" t="str">
        <f>IF(Y297="","",Config!$B$4 + SUM($Y$2:Y297))</f>
        <v/>
      </c>
      <c r="AE297" s="15" t="str">
        <f>IF(P297="","",P297*J297/100*Config!$B$11)</f>
        <v/>
      </c>
      <c r="AF297" s="15" t="str">
        <f>IF(Q297="","",Q297*J297/100*Config!$B$11)</f>
        <v/>
      </c>
      <c r="AG297" s="15" t="str">
        <f>IF(R297="","",R297*J297/100*Config!$B$11)</f>
        <v/>
      </c>
      <c r="AH297" s="15" t="str">
        <f>IF(S297="","",S297*J297/100*Config!$B$11)</f>
        <v/>
      </c>
      <c r="AI297" s="15" t="str">
        <f>IF(T297="","",T297*J297/100*Config!$B$11)</f>
        <v/>
      </c>
      <c r="AJ297" s="15" t="str">
        <f>IF(AE297="","",Config!$B$9 + SUM($AE$2:AE297))</f>
        <v/>
      </c>
      <c r="AK297" s="15" t="str">
        <f>IF(AF297="","",Config!$B$9 + SUM($AF$2:AF297))</f>
        <v/>
      </c>
      <c r="AL297" s="15" t="str">
        <f>IF(AG297="","",Config!$B$9 + SUM($AG$2:AG297))</f>
        <v/>
      </c>
      <c r="AM297" s="15" t="str">
        <f>IF(AH297="","",Config!$B$9 + SUM($AH$2:AH297))</f>
        <v/>
      </c>
      <c r="AN297" s="15" t="str">
        <f>IF(AI297="","",Config!$B$9 + SUM($AI$2:AI297))</f>
        <v/>
      </c>
      <c r="AO297" s="16" t="str">
        <f t="shared" si="167"/>
        <v/>
      </c>
      <c r="AP297" s="16" t="str">
        <f t="shared" si="168"/>
        <v/>
      </c>
      <c r="AQ297" s="16" t="str">
        <f t="shared" si="169"/>
        <v/>
      </c>
      <c r="AR297" s="16" t="str">
        <f t="shared" si="170"/>
        <v/>
      </c>
      <c r="AS297" s="16" t="str">
        <f t="shared" si="171"/>
        <v/>
      </c>
      <c r="AT297" s="17" t="str">
        <f t="shared" si="187"/>
        <v/>
      </c>
      <c r="AU297" s="17" t="str">
        <f t="shared" si="188"/>
        <v/>
      </c>
      <c r="AV297" s="17" t="str">
        <f t="shared" si="189"/>
        <v/>
      </c>
      <c r="AW297" s="17" t="str">
        <f t="shared" si="190"/>
        <v/>
      </c>
      <c r="AX297" s="17" t="str">
        <f t="shared" si="191"/>
        <v/>
      </c>
      <c r="AY297" s="17" t="str">
        <f t="shared" si="172"/>
        <v/>
      </c>
      <c r="AZ297" s="17" t="str">
        <f t="shared" si="173"/>
        <v/>
      </c>
      <c r="BA297" s="17" t="str">
        <f t="shared" si="174"/>
        <v/>
      </c>
      <c r="BB297" s="17" t="str">
        <f t="shared" si="175"/>
        <v/>
      </c>
      <c r="BC297" s="17" t="str">
        <f t="shared" si="176"/>
        <v/>
      </c>
      <c r="BD297" s="17" t="str">
        <f>IF(OR(AE297="",B297=""),"",SUMIFS($AE$2:AE297,$B$2:B297,B297))</f>
        <v/>
      </c>
      <c r="BE297" s="17" t="str">
        <f>IF(OR(AF297="",B297=""),"",SUMIFS($AF$2:AF297,$B$2:B297,B297))</f>
        <v/>
      </c>
      <c r="BF297" s="17" t="str">
        <f>IF(OR(AG297="",B297=""),"",SUMIFS($AG$2:AG297,$B$2:B297,B297))</f>
        <v/>
      </c>
      <c r="BG297" s="17" t="str">
        <f>IF(OR(AH297="",B297=""),"",SUMIFS($AH$2:AH297,$B$2:B297,B297))</f>
        <v/>
      </c>
      <c r="BH297" s="17" t="str">
        <f>IF(OR(AI297="",B297=""),"",SUMIFS($AI$2:AI297,$B$2:B297,B297))</f>
        <v/>
      </c>
      <c r="BI297" s="17" t="str">
        <f t="shared" si="192"/>
        <v/>
      </c>
      <c r="BJ297" s="17" t="str">
        <f t="shared" si="193"/>
        <v/>
      </c>
      <c r="BK297" s="17" t="str">
        <f t="shared" si="194"/>
        <v/>
      </c>
      <c r="BL297" s="17" t="str">
        <f t="shared" si="195"/>
        <v/>
      </c>
      <c r="BM297" s="17" t="str">
        <f t="shared" si="196"/>
        <v/>
      </c>
      <c r="BN297" s="17" t="str">
        <f t="shared" si="177"/>
        <v/>
      </c>
      <c r="BO297" s="17" t="str">
        <f t="shared" si="178"/>
        <v/>
      </c>
      <c r="BP297" s="17" t="str">
        <f t="shared" si="179"/>
        <v/>
      </c>
      <c r="BQ297" s="17" t="str">
        <f t="shared" si="180"/>
        <v/>
      </c>
      <c r="BR297" s="17" t="str">
        <f t="shared" si="181"/>
        <v/>
      </c>
    </row>
    <row r="298" spans="1:70" x14ac:dyDescent="0.25">
      <c r="A298">
        <f t="shared" si="165"/>
        <v>297</v>
      </c>
      <c r="B298" s="9"/>
      <c r="C298" s="12"/>
      <c r="D298" s="11" t="str">
        <f t="shared" si="197"/>
        <v/>
      </c>
      <c r="E298" s="11" t="str">
        <f t="shared" si="166"/>
        <v/>
      </c>
      <c r="F298" s="12"/>
      <c r="G298" s="12"/>
      <c r="H298" s="12"/>
      <c r="I298" s="12"/>
      <c r="J298" s="13"/>
      <c r="K298" s="13"/>
      <c r="L298" s="13"/>
      <c r="M298" s="13"/>
      <c r="N298" s="12"/>
      <c r="O298" s="12"/>
      <c r="P298" s="14" t="str">
        <f t="shared" si="182"/>
        <v/>
      </c>
      <c r="Q298" s="14" t="str">
        <f t="shared" si="183"/>
        <v/>
      </c>
      <c r="R298" s="14" t="str">
        <f t="shared" si="184"/>
        <v/>
      </c>
      <c r="S298" s="14" t="str">
        <f t="shared" si="185"/>
        <v/>
      </c>
      <c r="T298" s="14" t="str">
        <f t="shared" si="186"/>
        <v/>
      </c>
      <c r="U298" s="15" t="str">
        <f>IF(P298="","",P298*Config!$B$6)</f>
        <v/>
      </c>
      <c r="V298" s="15" t="str">
        <f>IF(Q298="","",Q298*Config!$B$6)</f>
        <v/>
      </c>
      <c r="W298" s="15" t="str">
        <f>IF(R298="","",R298*Config!$B$6)</f>
        <v/>
      </c>
      <c r="X298" s="15" t="str">
        <f>IF(S298="","",S298*Config!$B$6)</f>
        <v/>
      </c>
      <c r="Y298" s="15" t="str">
        <f>IF(T298="","",T298*Config!$B$6)</f>
        <v/>
      </c>
      <c r="Z298" s="15" t="str">
        <f>IF(U298="","",Config!$B$4 + SUM($U$2:U298))</f>
        <v/>
      </c>
      <c r="AA298" s="15" t="str">
        <f>IF(V298="","",Config!$B$4 + SUM($V$2:V298))</f>
        <v/>
      </c>
      <c r="AB298" s="15" t="str">
        <f>IF(W298="","",Config!$B$4 + SUM($W$2:W298))</f>
        <v/>
      </c>
      <c r="AC298" s="15" t="str">
        <f>IF(X298="","",Config!$B$4 + SUM($X$2:X298))</f>
        <v/>
      </c>
      <c r="AD298" s="15" t="str">
        <f>IF(Y298="","",Config!$B$4 + SUM($Y$2:Y298))</f>
        <v/>
      </c>
      <c r="AE298" s="15" t="str">
        <f>IF(P298="","",P298*J298/100*Config!$B$11)</f>
        <v/>
      </c>
      <c r="AF298" s="15" t="str">
        <f>IF(Q298="","",Q298*J298/100*Config!$B$11)</f>
        <v/>
      </c>
      <c r="AG298" s="15" t="str">
        <f>IF(R298="","",R298*J298/100*Config!$B$11)</f>
        <v/>
      </c>
      <c r="AH298" s="15" t="str">
        <f>IF(S298="","",S298*J298/100*Config!$B$11)</f>
        <v/>
      </c>
      <c r="AI298" s="15" t="str">
        <f>IF(T298="","",T298*J298/100*Config!$B$11)</f>
        <v/>
      </c>
      <c r="AJ298" s="15" t="str">
        <f>IF(AE298="","",Config!$B$9 + SUM($AE$2:AE298))</f>
        <v/>
      </c>
      <c r="AK298" s="15" t="str">
        <f>IF(AF298="","",Config!$B$9 + SUM($AF$2:AF298))</f>
        <v/>
      </c>
      <c r="AL298" s="15" t="str">
        <f>IF(AG298="","",Config!$B$9 + SUM($AG$2:AG298))</f>
        <v/>
      </c>
      <c r="AM298" s="15" t="str">
        <f>IF(AH298="","",Config!$B$9 + SUM($AH$2:AH298))</f>
        <v/>
      </c>
      <c r="AN298" s="15" t="str">
        <f>IF(AI298="","",Config!$B$9 + SUM($AI$2:AI298))</f>
        <v/>
      </c>
      <c r="AO298" s="16" t="str">
        <f t="shared" si="167"/>
        <v/>
      </c>
      <c r="AP298" s="16" t="str">
        <f t="shared" si="168"/>
        <v/>
      </c>
      <c r="AQ298" s="16" t="str">
        <f t="shared" si="169"/>
        <v/>
      </c>
      <c r="AR298" s="16" t="str">
        <f t="shared" si="170"/>
        <v/>
      </c>
      <c r="AS298" s="16" t="str">
        <f t="shared" si="171"/>
        <v/>
      </c>
      <c r="AT298" s="17" t="str">
        <f t="shared" si="187"/>
        <v/>
      </c>
      <c r="AU298" s="17" t="str">
        <f t="shared" si="188"/>
        <v/>
      </c>
      <c r="AV298" s="17" t="str">
        <f t="shared" si="189"/>
        <v/>
      </c>
      <c r="AW298" s="17" t="str">
        <f t="shared" si="190"/>
        <v/>
      </c>
      <c r="AX298" s="17" t="str">
        <f t="shared" si="191"/>
        <v/>
      </c>
      <c r="AY298" s="17" t="str">
        <f t="shared" si="172"/>
        <v/>
      </c>
      <c r="AZ298" s="17" t="str">
        <f t="shared" si="173"/>
        <v/>
      </c>
      <c r="BA298" s="17" t="str">
        <f t="shared" si="174"/>
        <v/>
      </c>
      <c r="BB298" s="17" t="str">
        <f t="shared" si="175"/>
        <v/>
      </c>
      <c r="BC298" s="17" t="str">
        <f t="shared" si="176"/>
        <v/>
      </c>
      <c r="BD298" s="17" t="str">
        <f>IF(OR(AE298="",B298=""),"",SUMIFS($AE$2:AE298,$B$2:B298,B298))</f>
        <v/>
      </c>
      <c r="BE298" s="17" t="str">
        <f>IF(OR(AF298="",B298=""),"",SUMIFS($AF$2:AF298,$B$2:B298,B298))</f>
        <v/>
      </c>
      <c r="BF298" s="17" t="str">
        <f>IF(OR(AG298="",B298=""),"",SUMIFS($AG$2:AG298,$B$2:B298,B298))</f>
        <v/>
      </c>
      <c r="BG298" s="17" t="str">
        <f>IF(OR(AH298="",B298=""),"",SUMIFS($AH$2:AH298,$B$2:B298,B298))</f>
        <v/>
      </c>
      <c r="BH298" s="17" t="str">
        <f>IF(OR(AI298="",B298=""),"",SUMIFS($AI$2:AI298,$B$2:B298,B298))</f>
        <v/>
      </c>
      <c r="BI298" s="17" t="str">
        <f t="shared" si="192"/>
        <v/>
      </c>
      <c r="BJ298" s="17" t="str">
        <f t="shared" si="193"/>
        <v/>
      </c>
      <c r="BK298" s="17" t="str">
        <f t="shared" si="194"/>
        <v/>
      </c>
      <c r="BL298" s="17" t="str">
        <f t="shared" si="195"/>
        <v/>
      </c>
      <c r="BM298" s="17" t="str">
        <f t="shared" si="196"/>
        <v/>
      </c>
      <c r="BN298" s="17" t="str">
        <f t="shared" si="177"/>
        <v/>
      </c>
      <c r="BO298" s="17" t="str">
        <f t="shared" si="178"/>
        <v/>
      </c>
      <c r="BP298" s="17" t="str">
        <f t="shared" si="179"/>
        <v/>
      </c>
      <c r="BQ298" s="17" t="str">
        <f t="shared" si="180"/>
        <v/>
      </c>
      <c r="BR298" s="17" t="str">
        <f t="shared" si="181"/>
        <v/>
      </c>
    </row>
    <row r="299" spans="1:70" x14ac:dyDescent="0.25">
      <c r="A299">
        <f t="shared" si="165"/>
        <v>298</v>
      </c>
      <c r="B299" s="9"/>
      <c r="C299" s="12"/>
      <c r="D299" s="11" t="str">
        <f t="shared" si="197"/>
        <v/>
      </c>
      <c r="E299" s="11" t="str">
        <f t="shared" si="166"/>
        <v/>
      </c>
      <c r="F299" s="12"/>
      <c r="G299" s="12"/>
      <c r="H299" s="12"/>
      <c r="I299" s="12"/>
      <c r="J299" s="13"/>
      <c r="K299" s="13"/>
      <c r="L299" s="13"/>
      <c r="M299" s="13"/>
      <c r="N299" s="12"/>
      <c r="O299" s="12"/>
      <c r="P299" s="14" t="str">
        <f t="shared" si="182"/>
        <v/>
      </c>
      <c r="Q299" s="14" t="str">
        <f t="shared" si="183"/>
        <v/>
      </c>
      <c r="R299" s="14" t="str">
        <f t="shared" si="184"/>
        <v/>
      </c>
      <c r="S299" s="14" t="str">
        <f t="shared" si="185"/>
        <v/>
      </c>
      <c r="T299" s="14" t="str">
        <f t="shared" si="186"/>
        <v/>
      </c>
      <c r="U299" s="15" t="str">
        <f>IF(P299="","",P299*Config!$B$6)</f>
        <v/>
      </c>
      <c r="V299" s="15" t="str">
        <f>IF(Q299="","",Q299*Config!$B$6)</f>
        <v/>
      </c>
      <c r="W299" s="15" t="str">
        <f>IF(R299="","",R299*Config!$B$6)</f>
        <v/>
      </c>
      <c r="X299" s="15" t="str">
        <f>IF(S299="","",S299*Config!$B$6)</f>
        <v/>
      </c>
      <c r="Y299" s="15" t="str">
        <f>IF(T299="","",T299*Config!$B$6)</f>
        <v/>
      </c>
      <c r="Z299" s="15" t="str">
        <f>IF(U299="","",Config!$B$4 + SUM($U$2:U299))</f>
        <v/>
      </c>
      <c r="AA299" s="15" t="str">
        <f>IF(V299="","",Config!$B$4 + SUM($V$2:V299))</f>
        <v/>
      </c>
      <c r="AB299" s="15" t="str">
        <f>IF(W299="","",Config!$B$4 + SUM($W$2:W299))</f>
        <v/>
      </c>
      <c r="AC299" s="15" t="str">
        <f>IF(X299="","",Config!$B$4 + SUM($X$2:X299))</f>
        <v/>
      </c>
      <c r="AD299" s="15" t="str">
        <f>IF(Y299="","",Config!$B$4 + SUM($Y$2:Y299))</f>
        <v/>
      </c>
      <c r="AE299" s="15" t="str">
        <f>IF(P299="","",P299*J299/100*Config!$B$11)</f>
        <v/>
      </c>
      <c r="AF299" s="15" t="str">
        <f>IF(Q299="","",Q299*J299/100*Config!$B$11)</f>
        <v/>
      </c>
      <c r="AG299" s="15" t="str">
        <f>IF(R299="","",R299*J299/100*Config!$B$11)</f>
        <v/>
      </c>
      <c r="AH299" s="15" t="str">
        <f>IF(S299="","",S299*J299/100*Config!$B$11)</f>
        <v/>
      </c>
      <c r="AI299" s="15" t="str">
        <f>IF(T299="","",T299*J299/100*Config!$B$11)</f>
        <v/>
      </c>
      <c r="AJ299" s="15" t="str">
        <f>IF(AE299="","",Config!$B$9 + SUM($AE$2:AE299))</f>
        <v/>
      </c>
      <c r="AK299" s="15" t="str">
        <f>IF(AF299="","",Config!$B$9 + SUM($AF$2:AF299))</f>
        <v/>
      </c>
      <c r="AL299" s="15" t="str">
        <f>IF(AG299="","",Config!$B$9 + SUM($AG$2:AG299))</f>
        <v/>
      </c>
      <c r="AM299" s="15" t="str">
        <f>IF(AH299="","",Config!$B$9 + SUM($AH$2:AH299))</f>
        <v/>
      </c>
      <c r="AN299" s="15" t="str">
        <f>IF(AI299="","",Config!$B$9 + SUM($AI$2:AI299))</f>
        <v/>
      </c>
      <c r="AO299" s="16" t="str">
        <f t="shared" si="167"/>
        <v/>
      </c>
      <c r="AP299" s="16" t="str">
        <f t="shared" si="168"/>
        <v/>
      </c>
      <c r="AQ299" s="16" t="str">
        <f t="shared" si="169"/>
        <v/>
      </c>
      <c r="AR299" s="16" t="str">
        <f t="shared" si="170"/>
        <v/>
      </c>
      <c r="AS299" s="16" t="str">
        <f t="shared" si="171"/>
        <v/>
      </c>
      <c r="AT299" s="17" t="str">
        <f t="shared" si="187"/>
        <v/>
      </c>
      <c r="AU299" s="17" t="str">
        <f t="shared" si="188"/>
        <v/>
      </c>
      <c r="AV299" s="17" t="str">
        <f t="shared" si="189"/>
        <v/>
      </c>
      <c r="AW299" s="17" t="str">
        <f t="shared" si="190"/>
        <v/>
      </c>
      <c r="AX299" s="17" t="str">
        <f t="shared" si="191"/>
        <v/>
      </c>
      <c r="AY299" s="17" t="str">
        <f t="shared" si="172"/>
        <v/>
      </c>
      <c r="AZ299" s="17" t="str">
        <f t="shared" si="173"/>
        <v/>
      </c>
      <c r="BA299" s="17" t="str">
        <f t="shared" si="174"/>
        <v/>
      </c>
      <c r="BB299" s="17" t="str">
        <f t="shared" si="175"/>
        <v/>
      </c>
      <c r="BC299" s="17" t="str">
        <f t="shared" si="176"/>
        <v/>
      </c>
      <c r="BD299" s="17" t="str">
        <f>IF(OR(AE299="",B299=""),"",SUMIFS($AE$2:AE299,$B$2:B299,B299))</f>
        <v/>
      </c>
      <c r="BE299" s="17" t="str">
        <f>IF(OR(AF299="",B299=""),"",SUMIFS($AF$2:AF299,$B$2:B299,B299))</f>
        <v/>
      </c>
      <c r="BF299" s="17" t="str">
        <f>IF(OR(AG299="",B299=""),"",SUMIFS($AG$2:AG299,$B$2:B299,B299))</f>
        <v/>
      </c>
      <c r="BG299" s="17" t="str">
        <f>IF(OR(AH299="",B299=""),"",SUMIFS($AH$2:AH299,$B$2:B299,B299))</f>
        <v/>
      </c>
      <c r="BH299" s="17" t="str">
        <f>IF(OR(AI299="",B299=""),"",SUMIFS($AI$2:AI299,$B$2:B299,B299))</f>
        <v/>
      </c>
      <c r="BI299" s="17" t="str">
        <f t="shared" si="192"/>
        <v/>
      </c>
      <c r="BJ299" s="17" t="str">
        <f t="shared" si="193"/>
        <v/>
      </c>
      <c r="BK299" s="17" t="str">
        <f t="shared" si="194"/>
        <v/>
      </c>
      <c r="BL299" s="17" t="str">
        <f t="shared" si="195"/>
        <v/>
      </c>
      <c r="BM299" s="17" t="str">
        <f t="shared" si="196"/>
        <v/>
      </c>
      <c r="BN299" s="17" t="str">
        <f t="shared" si="177"/>
        <v/>
      </c>
      <c r="BO299" s="17" t="str">
        <f t="shared" si="178"/>
        <v/>
      </c>
      <c r="BP299" s="17" t="str">
        <f t="shared" si="179"/>
        <v/>
      </c>
      <c r="BQ299" s="17" t="str">
        <f t="shared" si="180"/>
        <v/>
      </c>
      <c r="BR299" s="17" t="str">
        <f t="shared" si="181"/>
        <v/>
      </c>
    </row>
    <row r="300" spans="1:70" x14ac:dyDescent="0.25">
      <c r="A300">
        <f t="shared" si="165"/>
        <v>299</v>
      </c>
      <c r="B300" s="9"/>
      <c r="C300" s="12"/>
      <c r="D300" s="11" t="str">
        <f t="shared" si="197"/>
        <v/>
      </c>
      <c r="E300" s="11" t="str">
        <f t="shared" si="166"/>
        <v/>
      </c>
      <c r="F300" s="12"/>
      <c r="G300" s="12"/>
      <c r="H300" s="12"/>
      <c r="I300" s="12"/>
      <c r="J300" s="13"/>
      <c r="K300" s="13"/>
      <c r="L300" s="13"/>
      <c r="M300" s="13"/>
      <c r="N300" s="12"/>
      <c r="O300" s="12"/>
      <c r="P300" s="14" t="str">
        <f t="shared" si="182"/>
        <v/>
      </c>
      <c r="Q300" s="14" t="str">
        <f t="shared" si="183"/>
        <v/>
      </c>
      <c r="R300" s="14" t="str">
        <f t="shared" si="184"/>
        <v/>
      </c>
      <c r="S300" s="14" t="str">
        <f t="shared" si="185"/>
        <v/>
      </c>
      <c r="T300" s="14" t="str">
        <f t="shared" si="186"/>
        <v/>
      </c>
      <c r="U300" s="15" t="str">
        <f>IF(P300="","",P300*Config!$B$6)</f>
        <v/>
      </c>
      <c r="V300" s="15" t="str">
        <f>IF(Q300="","",Q300*Config!$B$6)</f>
        <v/>
      </c>
      <c r="W300" s="15" t="str">
        <f>IF(R300="","",R300*Config!$B$6)</f>
        <v/>
      </c>
      <c r="X300" s="15" t="str">
        <f>IF(S300="","",S300*Config!$B$6)</f>
        <v/>
      </c>
      <c r="Y300" s="15" t="str">
        <f>IF(T300="","",T300*Config!$B$6)</f>
        <v/>
      </c>
      <c r="Z300" s="15" t="str">
        <f>IF(U300="","",Config!$B$4 + SUM($U$2:U300))</f>
        <v/>
      </c>
      <c r="AA300" s="15" t="str">
        <f>IF(V300="","",Config!$B$4 + SUM($V$2:V300))</f>
        <v/>
      </c>
      <c r="AB300" s="15" t="str">
        <f>IF(W300="","",Config!$B$4 + SUM($W$2:W300))</f>
        <v/>
      </c>
      <c r="AC300" s="15" t="str">
        <f>IF(X300="","",Config!$B$4 + SUM($X$2:X300))</f>
        <v/>
      </c>
      <c r="AD300" s="15" t="str">
        <f>IF(Y300="","",Config!$B$4 + SUM($Y$2:Y300))</f>
        <v/>
      </c>
      <c r="AE300" s="15" t="str">
        <f>IF(P300="","",P300*J300/100*Config!$B$11)</f>
        <v/>
      </c>
      <c r="AF300" s="15" t="str">
        <f>IF(Q300="","",Q300*J300/100*Config!$B$11)</f>
        <v/>
      </c>
      <c r="AG300" s="15" t="str">
        <f>IF(R300="","",R300*J300/100*Config!$B$11)</f>
        <v/>
      </c>
      <c r="AH300" s="15" t="str">
        <f>IF(S300="","",S300*J300/100*Config!$B$11)</f>
        <v/>
      </c>
      <c r="AI300" s="15" t="str">
        <f>IF(T300="","",T300*J300/100*Config!$B$11)</f>
        <v/>
      </c>
      <c r="AJ300" s="15" t="str">
        <f>IF(AE300="","",Config!$B$9 + SUM($AE$2:AE300))</f>
        <v/>
      </c>
      <c r="AK300" s="15" t="str">
        <f>IF(AF300="","",Config!$B$9 + SUM($AF$2:AF300))</f>
        <v/>
      </c>
      <c r="AL300" s="15" t="str">
        <f>IF(AG300="","",Config!$B$9 + SUM($AG$2:AG300))</f>
        <v/>
      </c>
      <c r="AM300" s="15" t="str">
        <f>IF(AH300="","",Config!$B$9 + SUM($AH$2:AH300))</f>
        <v/>
      </c>
      <c r="AN300" s="15" t="str">
        <f>IF(AI300="","",Config!$B$9 + SUM($AI$2:AI300))</f>
        <v/>
      </c>
      <c r="AO300" s="16" t="str">
        <f t="shared" si="167"/>
        <v/>
      </c>
      <c r="AP300" s="16" t="str">
        <f t="shared" si="168"/>
        <v/>
      </c>
      <c r="AQ300" s="16" t="str">
        <f t="shared" si="169"/>
        <v/>
      </c>
      <c r="AR300" s="16" t="str">
        <f t="shared" si="170"/>
        <v/>
      </c>
      <c r="AS300" s="16" t="str">
        <f t="shared" si="171"/>
        <v/>
      </c>
      <c r="AT300" s="17" t="str">
        <f t="shared" si="187"/>
        <v/>
      </c>
      <c r="AU300" s="17" t="str">
        <f t="shared" si="188"/>
        <v/>
      </c>
      <c r="AV300" s="17" t="str">
        <f t="shared" si="189"/>
        <v/>
      </c>
      <c r="AW300" s="17" t="str">
        <f t="shared" si="190"/>
        <v/>
      </c>
      <c r="AX300" s="17" t="str">
        <f t="shared" si="191"/>
        <v/>
      </c>
      <c r="AY300" s="17" t="str">
        <f t="shared" si="172"/>
        <v/>
      </c>
      <c r="AZ300" s="17" t="str">
        <f t="shared" si="173"/>
        <v/>
      </c>
      <c r="BA300" s="17" t="str">
        <f t="shared" si="174"/>
        <v/>
      </c>
      <c r="BB300" s="17" t="str">
        <f t="shared" si="175"/>
        <v/>
      </c>
      <c r="BC300" s="17" t="str">
        <f t="shared" si="176"/>
        <v/>
      </c>
      <c r="BD300" s="17" t="str">
        <f>IF(OR(AE300="",B300=""),"",SUMIFS($AE$2:AE300,$B$2:B300,B300))</f>
        <v/>
      </c>
      <c r="BE300" s="17" t="str">
        <f>IF(OR(AF300="",B300=""),"",SUMIFS($AF$2:AF300,$B$2:B300,B300))</f>
        <v/>
      </c>
      <c r="BF300" s="17" t="str">
        <f>IF(OR(AG300="",B300=""),"",SUMIFS($AG$2:AG300,$B$2:B300,B300))</f>
        <v/>
      </c>
      <c r="BG300" s="17" t="str">
        <f>IF(OR(AH300="",B300=""),"",SUMIFS($AH$2:AH300,$B$2:B300,B300))</f>
        <v/>
      </c>
      <c r="BH300" s="17" t="str">
        <f>IF(OR(AI300="",B300=""),"",SUMIFS($AI$2:AI300,$B$2:B300,B300))</f>
        <v/>
      </c>
      <c r="BI300" s="17" t="str">
        <f t="shared" si="192"/>
        <v/>
      </c>
      <c r="BJ300" s="17" t="str">
        <f t="shared" si="193"/>
        <v/>
      </c>
      <c r="BK300" s="17" t="str">
        <f t="shared" si="194"/>
        <v/>
      </c>
      <c r="BL300" s="17" t="str">
        <f t="shared" si="195"/>
        <v/>
      </c>
      <c r="BM300" s="17" t="str">
        <f t="shared" si="196"/>
        <v/>
      </c>
      <c r="BN300" s="17" t="str">
        <f t="shared" si="177"/>
        <v/>
      </c>
      <c r="BO300" s="17" t="str">
        <f t="shared" si="178"/>
        <v/>
      </c>
      <c r="BP300" s="17" t="str">
        <f t="shared" si="179"/>
        <v/>
      </c>
      <c r="BQ300" s="17" t="str">
        <f t="shared" si="180"/>
        <v/>
      </c>
      <c r="BR300" s="17" t="str">
        <f t="shared" si="181"/>
        <v/>
      </c>
    </row>
    <row r="301" spans="1:70" x14ac:dyDescent="0.25">
      <c r="A301">
        <f t="shared" si="165"/>
        <v>300</v>
      </c>
      <c r="B301" s="9"/>
      <c r="C301" s="12"/>
      <c r="D301" s="11" t="str">
        <f t="shared" si="197"/>
        <v/>
      </c>
      <c r="E301" s="11" t="str">
        <f t="shared" si="166"/>
        <v/>
      </c>
      <c r="F301" s="12"/>
      <c r="G301" s="12"/>
      <c r="H301" s="12"/>
      <c r="I301" s="12"/>
      <c r="J301" s="13"/>
      <c r="K301" s="13"/>
      <c r="L301" s="13"/>
      <c r="M301" s="13"/>
      <c r="N301" s="12"/>
      <c r="O301" s="12"/>
      <c r="P301" s="14" t="str">
        <f t="shared" si="182"/>
        <v/>
      </c>
      <c r="Q301" s="14" t="str">
        <f t="shared" si="183"/>
        <v/>
      </c>
      <c r="R301" s="14" t="str">
        <f t="shared" si="184"/>
        <v/>
      </c>
      <c r="S301" s="14" t="str">
        <f t="shared" si="185"/>
        <v/>
      </c>
      <c r="T301" s="14" t="str">
        <f t="shared" si="186"/>
        <v/>
      </c>
      <c r="U301" s="15" t="str">
        <f>IF(P301="","",P301*Config!$B$6)</f>
        <v/>
      </c>
      <c r="V301" s="15" t="str">
        <f>IF(Q301="","",Q301*Config!$B$6)</f>
        <v/>
      </c>
      <c r="W301" s="15" t="str">
        <f>IF(R301="","",R301*Config!$B$6)</f>
        <v/>
      </c>
      <c r="X301" s="15" t="str">
        <f>IF(S301="","",S301*Config!$B$6)</f>
        <v/>
      </c>
      <c r="Y301" s="15" t="str">
        <f>IF(T301="","",T301*Config!$B$6)</f>
        <v/>
      </c>
      <c r="Z301" s="15" t="str">
        <f>IF(U301="","",Config!$B$4 + SUM($U$2:U301))</f>
        <v/>
      </c>
      <c r="AA301" s="15" t="str">
        <f>IF(V301="","",Config!$B$4 + SUM($V$2:V301))</f>
        <v/>
      </c>
      <c r="AB301" s="15" t="str">
        <f>IF(W301="","",Config!$B$4 + SUM($W$2:W301))</f>
        <v/>
      </c>
      <c r="AC301" s="15" t="str">
        <f>IF(X301="","",Config!$B$4 + SUM($X$2:X301))</f>
        <v/>
      </c>
      <c r="AD301" s="15" t="str">
        <f>IF(Y301="","",Config!$B$4 + SUM($Y$2:Y301))</f>
        <v/>
      </c>
      <c r="AE301" s="15" t="str">
        <f>IF(P301="","",P301*J301/100*Config!$B$11)</f>
        <v/>
      </c>
      <c r="AF301" s="15" t="str">
        <f>IF(Q301="","",Q301*J301/100*Config!$B$11)</f>
        <v/>
      </c>
      <c r="AG301" s="15" t="str">
        <f>IF(R301="","",R301*J301/100*Config!$B$11)</f>
        <v/>
      </c>
      <c r="AH301" s="15" t="str">
        <f>IF(S301="","",S301*J301/100*Config!$B$11)</f>
        <v/>
      </c>
      <c r="AI301" s="15" t="str">
        <f>IF(T301="","",T301*J301/100*Config!$B$11)</f>
        <v/>
      </c>
      <c r="AJ301" s="15" t="str">
        <f>IF(AE301="","",Config!$B$9 + SUM($AE$2:AE301))</f>
        <v/>
      </c>
      <c r="AK301" s="15" t="str">
        <f>IF(AF301="","",Config!$B$9 + SUM($AF$2:AF301))</f>
        <v/>
      </c>
      <c r="AL301" s="15" t="str">
        <f>IF(AG301="","",Config!$B$9 + SUM($AG$2:AG301))</f>
        <v/>
      </c>
      <c r="AM301" s="15" t="str">
        <f>IF(AH301="","",Config!$B$9 + SUM($AH$2:AH301))</f>
        <v/>
      </c>
      <c r="AN301" s="15" t="str">
        <f>IF(AI301="","",Config!$B$9 + SUM($AI$2:AI301))</f>
        <v/>
      </c>
      <c r="AO301" s="16" t="str">
        <f t="shared" si="167"/>
        <v/>
      </c>
      <c r="AP301" s="16" t="str">
        <f t="shared" si="168"/>
        <v/>
      </c>
      <c r="AQ301" s="16" t="str">
        <f t="shared" si="169"/>
        <v/>
      </c>
      <c r="AR301" s="16" t="str">
        <f t="shared" si="170"/>
        <v/>
      </c>
      <c r="AS301" s="16" t="str">
        <f t="shared" si="171"/>
        <v/>
      </c>
      <c r="AT301" s="17" t="str">
        <f t="shared" si="187"/>
        <v/>
      </c>
      <c r="AU301" s="17" t="str">
        <f t="shared" si="188"/>
        <v/>
      </c>
      <c r="AV301" s="17" t="str">
        <f t="shared" si="189"/>
        <v/>
      </c>
      <c r="AW301" s="17" t="str">
        <f t="shared" si="190"/>
        <v/>
      </c>
      <c r="AX301" s="17" t="str">
        <f t="shared" si="191"/>
        <v/>
      </c>
      <c r="AY301" s="17" t="str">
        <f t="shared" si="172"/>
        <v/>
      </c>
      <c r="AZ301" s="17" t="str">
        <f t="shared" si="173"/>
        <v/>
      </c>
      <c r="BA301" s="17" t="str">
        <f t="shared" si="174"/>
        <v/>
      </c>
      <c r="BB301" s="17" t="str">
        <f t="shared" si="175"/>
        <v/>
      </c>
      <c r="BC301" s="17" t="str">
        <f t="shared" si="176"/>
        <v/>
      </c>
      <c r="BD301" s="17" t="str">
        <f>IF(OR(AE301="",B301=""),"",SUMIFS($AE$2:AE301,$B$2:B301,B301))</f>
        <v/>
      </c>
      <c r="BE301" s="17" t="str">
        <f>IF(OR(AF301="",B301=""),"",SUMIFS($AF$2:AF301,$B$2:B301,B301))</f>
        <v/>
      </c>
      <c r="BF301" s="17" t="str">
        <f>IF(OR(AG301="",B301=""),"",SUMIFS($AG$2:AG301,$B$2:B301,B301))</f>
        <v/>
      </c>
      <c r="BG301" s="17" t="str">
        <f>IF(OR(AH301="",B301=""),"",SUMIFS($AH$2:AH301,$B$2:B301,B301))</f>
        <v/>
      </c>
      <c r="BH301" s="17" t="str">
        <f>IF(OR(AI301="",B301=""),"",SUMIFS($AI$2:AI301,$B$2:B301,B301))</f>
        <v/>
      </c>
      <c r="BI301" s="17" t="str">
        <f t="shared" si="192"/>
        <v/>
      </c>
      <c r="BJ301" s="17" t="str">
        <f t="shared" si="193"/>
        <v/>
      </c>
      <c r="BK301" s="17" t="str">
        <f t="shared" si="194"/>
        <v/>
      </c>
      <c r="BL301" s="17" t="str">
        <f t="shared" si="195"/>
        <v/>
      </c>
      <c r="BM301" s="17" t="str">
        <f t="shared" si="196"/>
        <v/>
      </c>
      <c r="BN301" s="17" t="str">
        <f t="shared" si="177"/>
        <v/>
      </c>
      <c r="BO301" s="17" t="str">
        <f t="shared" si="178"/>
        <v/>
      </c>
      <c r="BP301" s="17" t="str">
        <f t="shared" si="179"/>
        <v/>
      </c>
      <c r="BQ301" s="17" t="str">
        <f t="shared" si="180"/>
        <v/>
      </c>
      <c r="BR301" s="17" t="str">
        <f t="shared" si="181"/>
        <v/>
      </c>
    </row>
    <row r="302" spans="1:70" x14ac:dyDescent="0.25">
      <c r="A302">
        <f t="shared" si="165"/>
        <v>301</v>
      </c>
      <c r="B302" s="9"/>
      <c r="C302" s="12"/>
      <c r="D302" s="11" t="str">
        <f t="shared" si="197"/>
        <v/>
      </c>
      <c r="E302" s="11" t="str">
        <f t="shared" si="166"/>
        <v/>
      </c>
      <c r="F302" s="12"/>
      <c r="G302" s="12"/>
      <c r="H302" s="12"/>
      <c r="I302" s="12"/>
      <c r="J302" s="13"/>
      <c r="K302" s="13"/>
      <c r="L302" s="13"/>
      <c r="M302" s="13"/>
      <c r="N302" s="12"/>
      <c r="O302" s="12"/>
      <c r="P302" s="14" t="str">
        <f t="shared" si="182"/>
        <v/>
      </c>
      <c r="Q302" s="14" t="str">
        <f t="shared" si="183"/>
        <v/>
      </c>
      <c r="R302" s="14" t="str">
        <f t="shared" si="184"/>
        <v/>
      </c>
      <c r="S302" s="14" t="str">
        <f t="shared" si="185"/>
        <v/>
      </c>
      <c r="T302" s="14" t="str">
        <f t="shared" si="186"/>
        <v/>
      </c>
      <c r="U302" s="15" t="str">
        <f>IF(P302="","",P302*Config!$B$6)</f>
        <v/>
      </c>
      <c r="V302" s="15" t="str">
        <f>IF(Q302="","",Q302*Config!$B$6)</f>
        <v/>
      </c>
      <c r="W302" s="15" t="str">
        <f>IF(R302="","",R302*Config!$B$6)</f>
        <v/>
      </c>
      <c r="X302" s="15" t="str">
        <f>IF(S302="","",S302*Config!$B$6)</f>
        <v/>
      </c>
      <c r="Y302" s="15" t="str">
        <f>IF(T302="","",T302*Config!$B$6)</f>
        <v/>
      </c>
      <c r="Z302" s="15" t="str">
        <f>IF(U302="","",Config!$B$4 + SUM($U$2:U302))</f>
        <v/>
      </c>
      <c r="AA302" s="15" t="str">
        <f>IF(V302="","",Config!$B$4 + SUM($V$2:V302))</f>
        <v/>
      </c>
      <c r="AB302" s="15" t="str">
        <f>IF(W302="","",Config!$B$4 + SUM($W$2:W302))</f>
        <v/>
      </c>
      <c r="AC302" s="15" t="str">
        <f>IF(X302="","",Config!$B$4 + SUM($X$2:X302))</f>
        <v/>
      </c>
      <c r="AD302" s="15" t="str">
        <f>IF(Y302="","",Config!$B$4 + SUM($Y$2:Y302))</f>
        <v/>
      </c>
      <c r="AE302" s="15" t="str">
        <f>IF(P302="","",P302*J302/100*Config!$B$11)</f>
        <v/>
      </c>
      <c r="AF302" s="15" t="str">
        <f>IF(Q302="","",Q302*J302/100*Config!$B$11)</f>
        <v/>
      </c>
      <c r="AG302" s="15" t="str">
        <f>IF(R302="","",R302*J302/100*Config!$B$11)</f>
        <v/>
      </c>
      <c r="AH302" s="15" t="str">
        <f>IF(S302="","",S302*J302/100*Config!$B$11)</f>
        <v/>
      </c>
      <c r="AI302" s="15" t="str">
        <f>IF(T302="","",T302*J302/100*Config!$B$11)</f>
        <v/>
      </c>
      <c r="AJ302" s="15" t="str">
        <f>IF(AE302="","",Config!$B$9 + SUM($AE$2:AE302))</f>
        <v/>
      </c>
      <c r="AK302" s="15" t="str">
        <f>IF(AF302="","",Config!$B$9 + SUM($AF$2:AF302))</f>
        <v/>
      </c>
      <c r="AL302" s="15" t="str">
        <f>IF(AG302="","",Config!$B$9 + SUM($AG$2:AG302))</f>
        <v/>
      </c>
      <c r="AM302" s="15" t="str">
        <f>IF(AH302="","",Config!$B$9 + SUM($AH$2:AH302))</f>
        <v/>
      </c>
      <c r="AN302" s="15" t="str">
        <f>IF(AI302="","",Config!$B$9 + SUM($AI$2:AI302))</f>
        <v/>
      </c>
      <c r="AO302" s="16" t="str">
        <f t="shared" si="167"/>
        <v/>
      </c>
      <c r="AP302" s="16" t="str">
        <f t="shared" si="168"/>
        <v/>
      </c>
      <c r="AQ302" s="16" t="str">
        <f t="shared" si="169"/>
        <v/>
      </c>
      <c r="AR302" s="16" t="str">
        <f t="shared" si="170"/>
        <v/>
      </c>
      <c r="AS302" s="16" t="str">
        <f t="shared" si="171"/>
        <v/>
      </c>
      <c r="AT302" s="17" t="str">
        <f t="shared" si="187"/>
        <v/>
      </c>
      <c r="AU302" s="17" t="str">
        <f t="shared" si="188"/>
        <v/>
      </c>
      <c r="AV302" s="17" t="str">
        <f t="shared" si="189"/>
        <v/>
      </c>
      <c r="AW302" s="17" t="str">
        <f t="shared" si="190"/>
        <v/>
      </c>
      <c r="AX302" s="17" t="str">
        <f t="shared" si="191"/>
        <v/>
      </c>
      <c r="AY302" s="17" t="str">
        <f t="shared" si="172"/>
        <v/>
      </c>
      <c r="AZ302" s="17" t="str">
        <f t="shared" si="173"/>
        <v/>
      </c>
      <c r="BA302" s="17" t="str">
        <f t="shared" si="174"/>
        <v/>
      </c>
      <c r="BB302" s="17" t="str">
        <f t="shared" si="175"/>
        <v/>
      </c>
      <c r="BC302" s="17" t="str">
        <f t="shared" si="176"/>
        <v/>
      </c>
      <c r="BD302" s="17" t="str">
        <f>IF(OR(AE302="",B302=""),"",SUMIFS($AE$2:AE302,$B$2:B302,B302))</f>
        <v/>
      </c>
      <c r="BE302" s="17" t="str">
        <f>IF(OR(AF302="",B302=""),"",SUMIFS($AF$2:AF302,$B$2:B302,B302))</f>
        <v/>
      </c>
      <c r="BF302" s="17" t="str">
        <f>IF(OR(AG302="",B302=""),"",SUMIFS($AG$2:AG302,$B$2:B302,B302))</f>
        <v/>
      </c>
      <c r="BG302" s="17" t="str">
        <f>IF(OR(AH302="",B302=""),"",SUMIFS($AH$2:AH302,$B$2:B302,B302))</f>
        <v/>
      </c>
      <c r="BH302" s="17" t="str">
        <f>IF(OR(AI302="",B302=""),"",SUMIFS($AI$2:AI302,$B$2:B302,B302))</f>
        <v/>
      </c>
      <c r="BI302" s="17" t="str">
        <f t="shared" si="192"/>
        <v/>
      </c>
      <c r="BJ302" s="17" t="str">
        <f t="shared" si="193"/>
        <v/>
      </c>
      <c r="BK302" s="17" t="str">
        <f t="shared" si="194"/>
        <v/>
      </c>
      <c r="BL302" s="17" t="str">
        <f t="shared" si="195"/>
        <v/>
      </c>
      <c r="BM302" s="17" t="str">
        <f t="shared" si="196"/>
        <v/>
      </c>
      <c r="BN302" s="17" t="str">
        <f t="shared" si="177"/>
        <v/>
      </c>
      <c r="BO302" s="17" t="str">
        <f t="shared" si="178"/>
        <v/>
      </c>
      <c r="BP302" s="17" t="str">
        <f t="shared" si="179"/>
        <v/>
      </c>
      <c r="BQ302" s="17" t="str">
        <f t="shared" si="180"/>
        <v/>
      </c>
      <c r="BR302" s="17" t="str">
        <f t="shared" si="181"/>
        <v/>
      </c>
    </row>
    <row r="303" spans="1:70" x14ac:dyDescent="0.25">
      <c r="A303">
        <f t="shared" si="165"/>
        <v>302</v>
      </c>
      <c r="B303" s="9"/>
      <c r="C303" s="12"/>
      <c r="D303" s="11" t="str">
        <f t="shared" si="197"/>
        <v/>
      </c>
      <c r="E303" s="11" t="str">
        <f t="shared" si="166"/>
        <v/>
      </c>
      <c r="F303" s="12"/>
      <c r="G303" s="12"/>
      <c r="H303" s="12"/>
      <c r="I303" s="12"/>
      <c r="J303" s="13"/>
      <c r="K303" s="13"/>
      <c r="L303" s="13"/>
      <c r="M303" s="13"/>
      <c r="N303" s="12"/>
      <c r="O303" s="12"/>
      <c r="P303" s="14" t="str">
        <f t="shared" si="182"/>
        <v/>
      </c>
      <c r="Q303" s="14" t="str">
        <f t="shared" si="183"/>
        <v/>
      </c>
      <c r="R303" s="14" t="str">
        <f t="shared" si="184"/>
        <v/>
      </c>
      <c r="S303" s="14" t="str">
        <f t="shared" si="185"/>
        <v/>
      </c>
      <c r="T303" s="14" t="str">
        <f t="shared" si="186"/>
        <v/>
      </c>
      <c r="U303" s="15" t="str">
        <f>IF(P303="","",P303*Config!$B$6)</f>
        <v/>
      </c>
      <c r="V303" s="15" t="str">
        <f>IF(Q303="","",Q303*Config!$B$6)</f>
        <v/>
      </c>
      <c r="W303" s="15" t="str">
        <f>IF(R303="","",R303*Config!$B$6)</f>
        <v/>
      </c>
      <c r="X303" s="15" t="str">
        <f>IF(S303="","",S303*Config!$B$6)</f>
        <v/>
      </c>
      <c r="Y303" s="15" t="str">
        <f>IF(T303="","",T303*Config!$B$6)</f>
        <v/>
      </c>
      <c r="Z303" s="15" t="str">
        <f>IF(U303="","",Config!$B$4 + SUM($U$2:U303))</f>
        <v/>
      </c>
      <c r="AA303" s="15" t="str">
        <f>IF(V303="","",Config!$B$4 + SUM($V$2:V303))</f>
        <v/>
      </c>
      <c r="AB303" s="15" t="str">
        <f>IF(W303="","",Config!$B$4 + SUM($W$2:W303))</f>
        <v/>
      </c>
      <c r="AC303" s="15" t="str">
        <f>IF(X303="","",Config!$B$4 + SUM($X$2:X303))</f>
        <v/>
      </c>
      <c r="AD303" s="15" t="str">
        <f>IF(Y303="","",Config!$B$4 + SUM($Y$2:Y303))</f>
        <v/>
      </c>
      <c r="AE303" s="15" t="str">
        <f>IF(P303="","",P303*J303/100*Config!$B$11)</f>
        <v/>
      </c>
      <c r="AF303" s="15" t="str">
        <f>IF(Q303="","",Q303*J303/100*Config!$B$11)</f>
        <v/>
      </c>
      <c r="AG303" s="15" t="str">
        <f>IF(R303="","",R303*J303/100*Config!$B$11)</f>
        <v/>
      </c>
      <c r="AH303" s="15" t="str">
        <f>IF(S303="","",S303*J303/100*Config!$B$11)</f>
        <v/>
      </c>
      <c r="AI303" s="15" t="str">
        <f>IF(T303="","",T303*J303/100*Config!$B$11)</f>
        <v/>
      </c>
      <c r="AJ303" s="15" t="str">
        <f>IF(AE303="","",Config!$B$9 + SUM($AE$2:AE303))</f>
        <v/>
      </c>
      <c r="AK303" s="15" t="str">
        <f>IF(AF303="","",Config!$B$9 + SUM($AF$2:AF303))</f>
        <v/>
      </c>
      <c r="AL303" s="15" t="str">
        <f>IF(AG303="","",Config!$B$9 + SUM($AG$2:AG303))</f>
        <v/>
      </c>
      <c r="AM303" s="15" t="str">
        <f>IF(AH303="","",Config!$B$9 + SUM($AH$2:AH303))</f>
        <v/>
      </c>
      <c r="AN303" s="15" t="str">
        <f>IF(AI303="","",Config!$B$9 + SUM($AI$2:AI303))</f>
        <v/>
      </c>
      <c r="AO303" s="16" t="str">
        <f t="shared" si="167"/>
        <v/>
      </c>
      <c r="AP303" s="16" t="str">
        <f t="shared" si="168"/>
        <v/>
      </c>
      <c r="AQ303" s="16" t="str">
        <f t="shared" si="169"/>
        <v/>
      </c>
      <c r="AR303" s="16" t="str">
        <f t="shared" si="170"/>
        <v/>
      </c>
      <c r="AS303" s="16" t="str">
        <f t="shared" si="171"/>
        <v/>
      </c>
      <c r="AT303" s="17" t="str">
        <f t="shared" si="187"/>
        <v/>
      </c>
      <c r="AU303" s="17" t="str">
        <f t="shared" si="188"/>
        <v/>
      </c>
      <c r="AV303" s="17" t="str">
        <f t="shared" si="189"/>
        <v/>
      </c>
      <c r="AW303" s="17" t="str">
        <f t="shared" si="190"/>
        <v/>
      </c>
      <c r="AX303" s="17" t="str">
        <f t="shared" si="191"/>
        <v/>
      </c>
      <c r="AY303" s="17" t="str">
        <f t="shared" si="172"/>
        <v/>
      </c>
      <c r="AZ303" s="17" t="str">
        <f t="shared" si="173"/>
        <v/>
      </c>
      <c r="BA303" s="17" t="str">
        <f t="shared" si="174"/>
        <v/>
      </c>
      <c r="BB303" s="17" t="str">
        <f t="shared" si="175"/>
        <v/>
      </c>
      <c r="BC303" s="17" t="str">
        <f t="shared" si="176"/>
        <v/>
      </c>
      <c r="BD303" s="17" t="str">
        <f>IF(OR(AE303="",B303=""),"",SUMIFS($AE$2:AE303,$B$2:B303,B303))</f>
        <v/>
      </c>
      <c r="BE303" s="17" t="str">
        <f>IF(OR(AF303="",B303=""),"",SUMIFS($AF$2:AF303,$B$2:B303,B303))</f>
        <v/>
      </c>
      <c r="BF303" s="17" t="str">
        <f>IF(OR(AG303="",B303=""),"",SUMIFS($AG$2:AG303,$B$2:B303,B303))</f>
        <v/>
      </c>
      <c r="BG303" s="17" t="str">
        <f>IF(OR(AH303="",B303=""),"",SUMIFS($AH$2:AH303,$B$2:B303,B303))</f>
        <v/>
      </c>
      <c r="BH303" s="17" t="str">
        <f>IF(OR(AI303="",B303=""),"",SUMIFS($AI$2:AI303,$B$2:B303,B303))</f>
        <v/>
      </c>
      <c r="BI303" s="17" t="str">
        <f t="shared" si="192"/>
        <v/>
      </c>
      <c r="BJ303" s="17" t="str">
        <f t="shared" si="193"/>
        <v/>
      </c>
      <c r="BK303" s="17" t="str">
        <f t="shared" si="194"/>
        <v/>
      </c>
      <c r="BL303" s="17" t="str">
        <f t="shared" si="195"/>
        <v/>
      </c>
      <c r="BM303" s="17" t="str">
        <f t="shared" si="196"/>
        <v/>
      </c>
      <c r="BN303" s="17" t="str">
        <f t="shared" si="177"/>
        <v/>
      </c>
      <c r="BO303" s="17" t="str">
        <f t="shared" si="178"/>
        <v/>
      </c>
      <c r="BP303" s="17" t="str">
        <f t="shared" si="179"/>
        <v/>
      </c>
      <c r="BQ303" s="17" t="str">
        <f t="shared" si="180"/>
        <v/>
      </c>
      <c r="BR303" s="17" t="str">
        <f t="shared" si="181"/>
        <v/>
      </c>
    </row>
    <row r="304" spans="1:70" x14ac:dyDescent="0.25">
      <c r="A304">
        <f t="shared" si="165"/>
        <v>303</v>
      </c>
      <c r="B304" s="9"/>
      <c r="C304" s="12"/>
      <c r="D304" s="11" t="str">
        <f t="shared" si="197"/>
        <v/>
      </c>
      <c r="E304" s="11" t="str">
        <f t="shared" si="166"/>
        <v/>
      </c>
      <c r="F304" s="12"/>
      <c r="G304" s="12"/>
      <c r="H304" s="12"/>
      <c r="I304" s="12"/>
      <c r="J304" s="13"/>
      <c r="K304" s="13"/>
      <c r="L304" s="13"/>
      <c r="M304" s="13"/>
      <c r="N304" s="12"/>
      <c r="O304" s="12"/>
      <c r="P304" s="14" t="str">
        <f t="shared" si="182"/>
        <v/>
      </c>
      <c r="Q304" s="14" t="str">
        <f t="shared" si="183"/>
        <v/>
      </c>
      <c r="R304" s="14" t="str">
        <f t="shared" si="184"/>
        <v/>
      </c>
      <c r="S304" s="14" t="str">
        <f t="shared" si="185"/>
        <v/>
      </c>
      <c r="T304" s="14" t="str">
        <f t="shared" si="186"/>
        <v/>
      </c>
      <c r="U304" s="15" t="str">
        <f>IF(P304="","",P304*Config!$B$6)</f>
        <v/>
      </c>
      <c r="V304" s="15" t="str">
        <f>IF(Q304="","",Q304*Config!$B$6)</f>
        <v/>
      </c>
      <c r="W304" s="15" t="str">
        <f>IF(R304="","",R304*Config!$B$6)</f>
        <v/>
      </c>
      <c r="X304" s="15" t="str">
        <f>IF(S304="","",S304*Config!$B$6)</f>
        <v/>
      </c>
      <c r="Y304" s="15" t="str">
        <f>IF(T304="","",T304*Config!$B$6)</f>
        <v/>
      </c>
      <c r="Z304" s="15" t="str">
        <f>IF(U304="","",Config!$B$4 + SUM($U$2:U304))</f>
        <v/>
      </c>
      <c r="AA304" s="15" t="str">
        <f>IF(V304="","",Config!$B$4 + SUM($V$2:V304))</f>
        <v/>
      </c>
      <c r="AB304" s="15" t="str">
        <f>IF(W304="","",Config!$B$4 + SUM($W$2:W304))</f>
        <v/>
      </c>
      <c r="AC304" s="15" t="str">
        <f>IF(X304="","",Config!$B$4 + SUM($X$2:X304))</f>
        <v/>
      </c>
      <c r="AD304" s="15" t="str">
        <f>IF(Y304="","",Config!$B$4 + SUM($Y$2:Y304))</f>
        <v/>
      </c>
      <c r="AE304" s="15" t="str">
        <f>IF(P304="","",P304*J304/100*Config!$B$11)</f>
        <v/>
      </c>
      <c r="AF304" s="15" t="str">
        <f>IF(Q304="","",Q304*J304/100*Config!$B$11)</f>
        <v/>
      </c>
      <c r="AG304" s="15" t="str">
        <f>IF(R304="","",R304*J304/100*Config!$B$11)</f>
        <v/>
      </c>
      <c r="AH304" s="15" t="str">
        <f>IF(S304="","",S304*J304/100*Config!$B$11)</f>
        <v/>
      </c>
      <c r="AI304" s="15" t="str">
        <f>IF(T304="","",T304*J304/100*Config!$B$11)</f>
        <v/>
      </c>
      <c r="AJ304" s="15" t="str">
        <f>IF(AE304="","",Config!$B$9 + SUM($AE$2:AE304))</f>
        <v/>
      </c>
      <c r="AK304" s="15" t="str">
        <f>IF(AF304="","",Config!$B$9 + SUM($AF$2:AF304))</f>
        <v/>
      </c>
      <c r="AL304" s="15" t="str">
        <f>IF(AG304="","",Config!$B$9 + SUM($AG$2:AG304))</f>
        <v/>
      </c>
      <c r="AM304" s="15" t="str">
        <f>IF(AH304="","",Config!$B$9 + SUM($AH$2:AH304))</f>
        <v/>
      </c>
      <c r="AN304" s="15" t="str">
        <f>IF(AI304="","",Config!$B$9 + SUM($AI$2:AI304))</f>
        <v/>
      </c>
      <c r="AO304" s="16" t="str">
        <f t="shared" si="167"/>
        <v/>
      </c>
      <c r="AP304" s="16" t="str">
        <f t="shared" si="168"/>
        <v/>
      </c>
      <c r="AQ304" s="16" t="str">
        <f t="shared" si="169"/>
        <v/>
      </c>
      <c r="AR304" s="16" t="str">
        <f t="shared" si="170"/>
        <v/>
      </c>
      <c r="AS304" s="16" t="str">
        <f t="shared" si="171"/>
        <v/>
      </c>
      <c r="AT304" s="17" t="str">
        <f t="shared" si="187"/>
        <v/>
      </c>
      <c r="AU304" s="17" t="str">
        <f t="shared" si="188"/>
        <v/>
      </c>
      <c r="AV304" s="17" t="str">
        <f t="shared" si="189"/>
        <v/>
      </c>
      <c r="AW304" s="17" t="str">
        <f t="shared" si="190"/>
        <v/>
      </c>
      <c r="AX304" s="17" t="str">
        <f t="shared" si="191"/>
        <v/>
      </c>
      <c r="AY304" s="17" t="str">
        <f t="shared" si="172"/>
        <v/>
      </c>
      <c r="AZ304" s="17" t="str">
        <f t="shared" si="173"/>
        <v/>
      </c>
      <c r="BA304" s="17" t="str">
        <f t="shared" si="174"/>
        <v/>
      </c>
      <c r="BB304" s="17" t="str">
        <f t="shared" si="175"/>
        <v/>
      </c>
      <c r="BC304" s="17" t="str">
        <f t="shared" si="176"/>
        <v/>
      </c>
      <c r="BD304" s="17" t="str">
        <f>IF(OR(AE304="",B304=""),"",SUMIFS($AE$2:AE304,$B$2:B304,B304))</f>
        <v/>
      </c>
      <c r="BE304" s="17" t="str">
        <f>IF(OR(AF304="",B304=""),"",SUMIFS($AF$2:AF304,$B$2:B304,B304))</f>
        <v/>
      </c>
      <c r="BF304" s="17" t="str">
        <f>IF(OR(AG304="",B304=""),"",SUMIFS($AG$2:AG304,$B$2:B304,B304))</f>
        <v/>
      </c>
      <c r="BG304" s="17" t="str">
        <f>IF(OR(AH304="",B304=""),"",SUMIFS($AH$2:AH304,$B$2:B304,B304))</f>
        <v/>
      </c>
      <c r="BH304" s="17" t="str">
        <f>IF(OR(AI304="",B304=""),"",SUMIFS($AI$2:AI304,$B$2:B304,B304))</f>
        <v/>
      </c>
      <c r="BI304" s="17" t="str">
        <f t="shared" si="192"/>
        <v/>
      </c>
      <c r="BJ304" s="17" t="str">
        <f t="shared" si="193"/>
        <v/>
      </c>
      <c r="BK304" s="17" t="str">
        <f t="shared" si="194"/>
        <v/>
      </c>
      <c r="BL304" s="17" t="str">
        <f t="shared" si="195"/>
        <v/>
      </c>
      <c r="BM304" s="17" t="str">
        <f t="shared" si="196"/>
        <v/>
      </c>
      <c r="BN304" s="17" t="str">
        <f t="shared" si="177"/>
        <v/>
      </c>
      <c r="BO304" s="17" t="str">
        <f t="shared" si="178"/>
        <v/>
      </c>
      <c r="BP304" s="17" t="str">
        <f t="shared" si="179"/>
        <v/>
      </c>
      <c r="BQ304" s="17" t="str">
        <f t="shared" si="180"/>
        <v/>
      </c>
      <c r="BR304" s="17" t="str">
        <f t="shared" si="181"/>
        <v/>
      </c>
    </row>
    <row r="305" spans="1:70" x14ac:dyDescent="0.25">
      <c r="A305">
        <f t="shared" si="165"/>
        <v>304</v>
      </c>
      <c r="B305" s="9"/>
      <c r="C305" s="12"/>
      <c r="D305" s="11" t="str">
        <f t="shared" si="197"/>
        <v/>
      </c>
      <c r="E305" s="11" t="str">
        <f t="shared" si="166"/>
        <v/>
      </c>
      <c r="F305" s="12"/>
      <c r="G305" s="12"/>
      <c r="H305" s="12"/>
      <c r="I305" s="12"/>
      <c r="J305" s="13"/>
      <c r="K305" s="13"/>
      <c r="L305" s="13"/>
      <c r="M305" s="13"/>
      <c r="N305" s="12"/>
      <c r="O305" s="12"/>
      <c r="P305" s="14" t="str">
        <f t="shared" si="182"/>
        <v/>
      </c>
      <c r="Q305" s="14" t="str">
        <f t="shared" si="183"/>
        <v/>
      </c>
      <c r="R305" s="14" t="str">
        <f t="shared" si="184"/>
        <v/>
      </c>
      <c r="S305" s="14" t="str">
        <f t="shared" si="185"/>
        <v/>
      </c>
      <c r="T305" s="14" t="str">
        <f t="shared" si="186"/>
        <v/>
      </c>
      <c r="U305" s="15" t="str">
        <f>IF(P305="","",P305*Config!$B$6)</f>
        <v/>
      </c>
      <c r="V305" s="15" t="str">
        <f>IF(Q305="","",Q305*Config!$B$6)</f>
        <v/>
      </c>
      <c r="W305" s="15" t="str">
        <f>IF(R305="","",R305*Config!$B$6)</f>
        <v/>
      </c>
      <c r="X305" s="15" t="str">
        <f>IF(S305="","",S305*Config!$B$6)</f>
        <v/>
      </c>
      <c r="Y305" s="15" t="str">
        <f>IF(T305="","",T305*Config!$B$6)</f>
        <v/>
      </c>
      <c r="Z305" s="15" t="str">
        <f>IF(U305="","",Config!$B$4 + SUM($U$2:U305))</f>
        <v/>
      </c>
      <c r="AA305" s="15" t="str">
        <f>IF(V305="","",Config!$B$4 + SUM($V$2:V305))</f>
        <v/>
      </c>
      <c r="AB305" s="15" t="str">
        <f>IF(W305="","",Config!$B$4 + SUM($W$2:W305))</f>
        <v/>
      </c>
      <c r="AC305" s="15" t="str">
        <f>IF(X305="","",Config!$B$4 + SUM($X$2:X305))</f>
        <v/>
      </c>
      <c r="AD305" s="15" t="str">
        <f>IF(Y305="","",Config!$B$4 + SUM($Y$2:Y305))</f>
        <v/>
      </c>
      <c r="AE305" s="15" t="str">
        <f>IF(P305="","",P305*J305/100*Config!$B$11)</f>
        <v/>
      </c>
      <c r="AF305" s="15" t="str">
        <f>IF(Q305="","",Q305*J305/100*Config!$B$11)</f>
        <v/>
      </c>
      <c r="AG305" s="15" t="str">
        <f>IF(R305="","",R305*J305/100*Config!$B$11)</f>
        <v/>
      </c>
      <c r="AH305" s="15" t="str">
        <f>IF(S305="","",S305*J305/100*Config!$B$11)</f>
        <v/>
      </c>
      <c r="AI305" s="15" t="str">
        <f>IF(T305="","",T305*J305/100*Config!$B$11)</f>
        <v/>
      </c>
      <c r="AJ305" s="15" t="str">
        <f>IF(AE305="","",Config!$B$9 + SUM($AE$2:AE305))</f>
        <v/>
      </c>
      <c r="AK305" s="15" t="str">
        <f>IF(AF305="","",Config!$B$9 + SUM($AF$2:AF305))</f>
        <v/>
      </c>
      <c r="AL305" s="15" t="str">
        <f>IF(AG305="","",Config!$B$9 + SUM($AG$2:AG305))</f>
        <v/>
      </c>
      <c r="AM305" s="15" t="str">
        <f>IF(AH305="","",Config!$B$9 + SUM($AH$2:AH305))</f>
        <v/>
      </c>
      <c r="AN305" s="15" t="str">
        <f>IF(AI305="","",Config!$B$9 + SUM($AI$2:AI305))</f>
        <v/>
      </c>
      <c r="AO305" s="16" t="str">
        <f t="shared" si="167"/>
        <v/>
      </c>
      <c r="AP305" s="16" t="str">
        <f t="shared" si="168"/>
        <v/>
      </c>
      <c r="AQ305" s="16" t="str">
        <f t="shared" si="169"/>
        <v/>
      </c>
      <c r="AR305" s="16" t="str">
        <f t="shared" si="170"/>
        <v/>
      </c>
      <c r="AS305" s="16" t="str">
        <f t="shared" si="171"/>
        <v/>
      </c>
      <c r="AT305" s="17" t="str">
        <f t="shared" si="187"/>
        <v/>
      </c>
      <c r="AU305" s="17" t="str">
        <f t="shared" si="188"/>
        <v/>
      </c>
      <c r="AV305" s="17" t="str">
        <f t="shared" si="189"/>
        <v/>
      </c>
      <c r="AW305" s="17" t="str">
        <f t="shared" si="190"/>
        <v/>
      </c>
      <c r="AX305" s="17" t="str">
        <f t="shared" si="191"/>
        <v/>
      </c>
      <c r="AY305" s="17" t="str">
        <f t="shared" si="172"/>
        <v/>
      </c>
      <c r="AZ305" s="17" t="str">
        <f t="shared" si="173"/>
        <v/>
      </c>
      <c r="BA305" s="17" t="str">
        <f t="shared" si="174"/>
        <v/>
      </c>
      <c r="BB305" s="17" t="str">
        <f t="shared" si="175"/>
        <v/>
      </c>
      <c r="BC305" s="17" t="str">
        <f t="shared" si="176"/>
        <v/>
      </c>
      <c r="BD305" s="17" t="str">
        <f>IF(OR(AE305="",B305=""),"",SUMIFS($AE$2:AE305,$B$2:B305,B305))</f>
        <v/>
      </c>
      <c r="BE305" s="17" t="str">
        <f>IF(OR(AF305="",B305=""),"",SUMIFS($AF$2:AF305,$B$2:B305,B305))</f>
        <v/>
      </c>
      <c r="BF305" s="17" t="str">
        <f>IF(OR(AG305="",B305=""),"",SUMIFS($AG$2:AG305,$B$2:B305,B305))</f>
        <v/>
      </c>
      <c r="BG305" s="17" t="str">
        <f>IF(OR(AH305="",B305=""),"",SUMIFS($AH$2:AH305,$B$2:B305,B305))</f>
        <v/>
      </c>
      <c r="BH305" s="17" t="str">
        <f>IF(OR(AI305="",B305=""),"",SUMIFS($AI$2:AI305,$B$2:B305,B305))</f>
        <v/>
      </c>
      <c r="BI305" s="17" t="str">
        <f t="shared" si="192"/>
        <v/>
      </c>
      <c r="BJ305" s="17" t="str">
        <f t="shared" si="193"/>
        <v/>
      </c>
      <c r="BK305" s="17" t="str">
        <f t="shared" si="194"/>
        <v/>
      </c>
      <c r="BL305" s="17" t="str">
        <f t="shared" si="195"/>
        <v/>
      </c>
      <c r="BM305" s="17" t="str">
        <f t="shared" si="196"/>
        <v/>
      </c>
      <c r="BN305" s="17" t="str">
        <f t="shared" si="177"/>
        <v/>
      </c>
      <c r="BO305" s="17" t="str">
        <f t="shared" si="178"/>
        <v/>
      </c>
      <c r="BP305" s="17" t="str">
        <f t="shared" si="179"/>
        <v/>
      </c>
      <c r="BQ305" s="17" t="str">
        <f t="shared" si="180"/>
        <v/>
      </c>
      <c r="BR305" s="17" t="str">
        <f t="shared" si="181"/>
        <v/>
      </c>
    </row>
    <row r="306" spans="1:70" x14ac:dyDescent="0.25">
      <c r="A306">
        <f t="shared" si="165"/>
        <v>305</v>
      </c>
      <c r="B306" s="9"/>
      <c r="C306" s="12"/>
      <c r="D306" s="11" t="str">
        <f t="shared" si="197"/>
        <v/>
      </c>
      <c r="E306" s="11" t="str">
        <f t="shared" si="166"/>
        <v/>
      </c>
      <c r="F306" s="12"/>
      <c r="G306" s="12"/>
      <c r="H306" s="12"/>
      <c r="I306" s="12"/>
      <c r="J306" s="13"/>
      <c r="K306" s="13"/>
      <c r="L306" s="13"/>
      <c r="M306" s="13"/>
      <c r="N306" s="12"/>
      <c r="O306" s="12"/>
      <c r="P306" s="14" t="str">
        <f t="shared" si="182"/>
        <v/>
      </c>
      <c r="Q306" s="14" t="str">
        <f t="shared" si="183"/>
        <v/>
      </c>
      <c r="R306" s="14" t="str">
        <f t="shared" si="184"/>
        <v/>
      </c>
      <c r="S306" s="14" t="str">
        <f t="shared" si="185"/>
        <v/>
      </c>
      <c r="T306" s="14" t="str">
        <f t="shared" si="186"/>
        <v/>
      </c>
      <c r="U306" s="15" t="str">
        <f>IF(P306="","",P306*Config!$B$6)</f>
        <v/>
      </c>
      <c r="V306" s="15" t="str">
        <f>IF(Q306="","",Q306*Config!$B$6)</f>
        <v/>
      </c>
      <c r="W306" s="15" t="str">
        <f>IF(R306="","",R306*Config!$B$6)</f>
        <v/>
      </c>
      <c r="X306" s="15" t="str">
        <f>IF(S306="","",S306*Config!$B$6)</f>
        <v/>
      </c>
      <c r="Y306" s="15" t="str">
        <f>IF(T306="","",T306*Config!$B$6)</f>
        <v/>
      </c>
      <c r="Z306" s="15" t="str">
        <f>IF(U306="","",Config!$B$4 + SUM($U$2:U306))</f>
        <v/>
      </c>
      <c r="AA306" s="15" t="str">
        <f>IF(V306="","",Config!$B$4 + SUM($V$2:V306))</f>
        <v/>
      </c>
      <c r="AB306" s="15" t="str">
        <f>IF(W306="","",Config!$B$4 + SUM($W$2:W306))</f>
        <v/>
      </c>
      <c r="AC306" s="15" t="str">
        <f>IF(X306="","",Config!$B$4 + SUM($X$2:X306))</f>
        <v/>
      </c>
      <c r="AD306" s="15" t="str">
        <f>IF(Y306="","",Config!$B$4 + SUM($Y$2:Y306))</f>
        <v/>
      </c>
      <c r="AE306" s="15" t="str">
        <f>IF(P306="","",P306*J306/100*Config!$B$11)</f>
        <v/>
      </c>
      <c r="AF306" s="15" t="str">
        <f>IF(Q306="","",Q306*J306/100*Config!$B$11)</f>
        <v/>
      </c>
      <c r="AG306" s="15" t="str">
        <f>IF(R306="","",R306*J306/100*Config!$B$11)</f>
        <v/>
      </c>
      <c r="AH306" s="15" t="str">
        <f>IF(S306="","",S306*J306/100*Config!$B$11)</f>
        <v/>
      </c>
      <c r="AI306" s="15" t="str">
        <f>IF(T306="","",T306*J306/100*Config!$B$11)</f>
        <v/>
      </c>
      <c r="AJ306" s="15" t="str">
        <f>IF(AE306="","",Config!$B$9 + SUM($AE$2:AE306))</f>
        <v/>
      </c>
      <c r="AK306" s="15" t="str">
        <f>IF(AF306="","",Config!$B$9 + SUM($AF$2:AF306))</f>
        <v/>
      </c>
      <c r="AL306" s="15" t="str">
        <f>IF(AG306="","",Config!$B$9 + SUM($AG$2:AG306))</f>
        <v/>
      </c>
      <c r="AM306" s="15" t="str">
        <f>IF(AH306="","",Config!$B$9 + SUM($AH$2:AH306))</f>
        <v/>
      </c>
      <c r="AN306" s="15" t="str">
        <f>IF(AI306="","",Config!$B$9 + SUM($AI$2:AI306))</f>
        <v/>
      </c>
      <c r="AO306" s="16" t="str">
        <f t="shared" si="167"/>
        <v/>
      </c>
      <c r="AP306" s="16" t="str">
        <f t="shared" si="168"/>
        <v/>
      </c>
      <c r="AQ306" s="16" t="str">
        <f t="shared" si="169"/>
        <v/>
      </c>
      <c r="AR306" s="16" t="str">
        <f t="shared" si="170"/>
        <v/>
      </c>
      <c r="AS306" s="16" t="str">
        <f t="shared" si="171"/>
        <v/>
      </c>
      <c r="AT306" s="17" t="str">
        <f t="shared" si="187"/>
        <v/>
      </c>
      <c r="AU306" s="17" t="str">
        <f t="shared" si="188"/>
        <v/>
      </c>
      <c r="AV306" s="17" t="str">
        <f t="shared" si="189"/>
        <v/>
      </c>
      <c r="AW306" s="17" t="str">
        <f t="shared" si="190"/>
        <v/>
      </c>
      <c r="AX306" s="17" t="str">
        <f t="shared" si="191"/>
        <v/>
      </c>
      <c r="AY306" s="17" t="str">
        <f t="shared" si="172"/>
        <v/>
      </c>
      <c r="AZ306" s="17" t="str">
        <f t="shared" si="173"/>
        <v/>
      </c>
      <c r="BA306" s="17" t="str">
        <f t="shared" si="174"/>
        <v/>
      </c>
      <c r="BB306" s="17" t="str">
        <f t="shared" si="175"/>
        <v/>
      </c>
      <c r="BC306" s="17" t="str">
        <f t="shared" si="176"/>
        <v/>
      </c>
      <c r="BD306" s="17" t="str">
        <f>IF(OR(AE306="",B306=""),"",SUMIFS($AE$2:AE306,$B$2:B306,B306))</f>
        <v/>
      </c>
      <c r="BE306" s="17" t="str">
        <f>IF(OR(AF306="",B306=""),"",SUMIFS($AF$2:AF306,$B$2:B306,B306))</f>
        <v/>
      </c>
      <c r="BF306" s="17" t="str">
        <f>IF(OR(AG306="",B306=""),"",SUMIFS($AG$2:AG306,$B$2:B306,B306))</f>
        <v/>
      </c>
      <c r="BG306" s="17" t="str">
        <f>IF(OR(AH306="",B306=""),"",SUMIFS($AH$2:AH306,$B$2:B306,B306))</f>
        <v/>
      </c>
      <c r="BH306" s="17" t="str">
        <f>IF(OR(AI306="",B306=""),"",SUMIFS($AI$2:AI306,$B$2:B306,B306))</f>
        <v/>
      </c>
      <c r="BI306" s="17" t="str">
        <f t="shared" si="192"/>
        <v/>
      </c>
      <c r="BJ306" s="17" t="str">
        <f t="shared" si="193"/>
        <v/>
      </c>
      <c r="BK306" s="17" t="str">
        <f t="shared" si="194"/>
        <v/>
      </c>
      <c r="BL306" s="17" t="str">
        <f t="shared" si="195"/>
        <v/>
      </c>
      <c r="BM306" s="17" t="str">
        <f t="shared" si="196"/>
        <v/>
      </c>
      <c r="BN306" s="17" t="str">
        <f t="shared" si="177"/>
        <v/>
      </c>
      <c r="BO306" s="17" t="str">
        <f t="shared" si="178"/>
        <v/>
      </c>
      <c r="BP306" s="17" t="str">
        <f t="shared" si="179"/>
        <v/>
      </c>
      <c r="BQ306" s="17" t="str">
        <f t="shared" si="180"/>
        <v/>
      </c>
      <c r="BR306" s="17" t="str">
        <f t="shared" si="181"/>
        <v/>
      </c>
    </row>
    <row r="307" spans="1:70" x14ac:dyDescent="0.25">
      <c r="A307">
        <f t="shared" si="165"/>
        <v>306</v>
      </c>
      <c r="B307" s="9"/>
      <c r="C307" s="12"/>
      <c r="D307" s="11" t="str">
        <f t="shared" si="197"/>
        <v/>
      </c>
      <c r="E307" s="11" t="str">
        <f t="shared" si="166"/>
        <v/>
      </c>
      <c r="F307" s="12"/>
      <c r="G307" s="12"/>
      <c r="H307" s="12"/>
      <c r="I307" s="12"/>
      <c r="J307" s="13"/>
      <c r="K307" s="13"/>
      <c r="L307" s="13"/>
      <c r="M307" s="13"/>
      <c r="N307" s="12"/>
      <c r="O307" s="12"/>
      <c r="P307" s="14" t="str">
        <f t="shared" si="182"/>
        <v/>
      </c>
      <c r="Q307" s="14" t="str">
        <f t="shared" si="183"/>
        <v/>
      </c>
      <c r="R307" s="14" t="str">
        <f t="shared" si="184"/>
        <v/>
      </c>
      <c r="S307" s="14" t="str">
        <f t="shared" si="185"/>
        <v/>
      </c>
      <c r="T307" s="14" t="str">
        <f t="shared" si="186"/>
        <v/>
      </c>
      <c r="U307" s="15" t="str">
        <f>IF(P307="","",P307*Config!$B$6)</f>
        <v/>
      </c>
      <c r="V307" s="15" t="str">
        <f>IF(Q307="","",Q307*Config!$B$6)</f>
        <v/>
      </c>
      <c r="W307" s="15" t="str">
        <f>IF(R307="","",R307*Config!$B$6)</f>
        <v/>
      </c>
      <c r="X307" s="15" t="str">
        <f>IF(S307="","",S307*Config!$B$6)</f>
        <v/>
      </c>
      <c r="Y307" s="15" t="str">
        <f>IF(T307="","",T307*Config!$B$6)</f>
        <v/>
      </c>
      <c r="Z307" s="15" t="str">
        <f>IF(U307="","",Config!$B$4 + SUM($U$2:U307))</f>
        <v/>
      </c>
      <c r="AA307" s="15" t="str">
        <f>IF(V307="","",Config!$B$4 + SUM($V$2:V307))</f>
        <v/>
      </c>
      <c r="AB307" s="15" t="str">
        <f>IF(W307="","",Config!$B$4 + SUM($W$2:W307))</f>
        <v/>
      </c>
      <c r="AC307" s="15" t="str">
        <f>IF(X307="","",Config!$B$4 + SUM($X$2:X307))</f>
        <v/>
      </c>
      <c r="AD307" s="15" t="str">
        <f>IF(Y307="","",Config!$B$4 + SUM($Y$2:Y307))</f>
        <v/>
      </c>
      <c r="AE307" s="15" t="str">
        <f>IF(P307="","",P307*J307/100*Config!$B$11)</f>
        <v/>
      </c>
      <c r="AF307" s="15" t="str">
        <f>IF(Q307="","",Q307*J307/100*Config!$B$11)</f>
        <v/>
      </c>
      <c r="AG307" s="15" t="str">
        <f>IF(R307="","",R307*J307/100*Config!$B$11)</f>
        <v/>
      </c>
      <c r="AH307" s="15" t="str">
        <f>IF(S307="","",S307*J307/100*Config!$B$11)</f>
        <v/>
      </c>
      <c r="AI307" s="15" t="str">
        <f>IF(T307="","",T307*J307/100*Config!$B$11)</f>
        <v/>
      </c>
      <c r="AJ307" s="15" t="str">
        <f>IF(AE307="","",Config!$B$9 + SUM($AE$2:AE307))</f>
        <v/>
      </c>
      <c r="AK307" s="15" t="str">
        <f>IF(AF307="","",Config!$B$9 + SUM($AF$2:AF307))</f>
        <v/>
      </c>
      <c r="AL307" s="15" t="str">
        <f>IF(AG307="","",Config!$B$9 + SUM($AG$2:AG307))</f>
        <v/>
      </c>
      <c r="AM307" s="15" t="str">
        <f>IF(AH307="","",Config!$B$9 + SUM($AH$2:AH307))</f>
        <v/>
      </c>
      <c r="AN307" s="15" t="str">
        <f>IF(AI307="","",Config!$B$9 + SUM($AI$2:AI307))</f>
        <v/>
      </c>
      <c r="AO307" s="16" t="str">
        <f t="shared" si="167"/>
        <v/>
      </c>
      <c r="AP307" s="16" t="str">
        <f t="shared" si="168"/>
        <v/>
      </c>
      <c r="AQ307" s="16" t="str">
        <f t="shared" si="169"/>
        <v/>
      </c>
      <c r="AR307" s="16" t="str">
        <f t="shared" si="170"/>
        <v/>
      </c>
      <c r="AS307" s="16" t="str">
        <f t="shared" si="171"/>
        <v/>
      </c>
      <c r="AT307" s="17" t="str">
        <f t="shared" si="187"/>
        <v/>
      </c>
      <c r="AU307" s="17" t="str">
        <f t="shared" si="188"/>
        <v/>
      </c>
      <c r="AV307" s="17" t="str">
        <f t="shared" si="189"/>
        <v/>
      </c>
      <c r="AW307" s="17" t="str">
        <f t="shared" si="190"/>
        <v/>
      </c>
      <c r="AX307" s="17" t="str">
        <f t="shared" si="191"/>
        <v/>
      </c>
      <c r="AY307" s="17" t="str">
        <f t="shared" si="172"/>
        <v/>
      </c>
      <c r="AZ307" s="17" t="str">
        <f t="shared" si="173"/>
        <v/>
      </c>
      <c r="BA307" s="17" t="str">
        <f t="shared" si="174"/>
        <v/>
      </c>
      <c r="BB307" s="17" t="str">
        <f t="shared" si="175"/>
        <v/>
      </c>
      <c r="BC307" s="17" t="str">
        <f t="shared" si="176"/>
        <v/>
      </c>
      <c r="BD307" s="17" t="str">
        <f>IF(OR(AE307="",B307=""),"",SUMIFS($AE$2:AE307,$B$2:B307,B307))</f>
        <v/>
      </c>
      <c r="BE307" s="17" t="str">
        <f>IF(OR(AF307="",B307=""),"",SUMIFS($AF$2:AF307,$B$2:B307,B307))</f>
        <v/>
      </c>
      <c r="BF307" s="17" t="str">
        <f>IF(OR(AG307="",B307=""),"",SUMIFS($AG$2:AG307,$B$2:B307,B307))</f>
        <v/>
      </c>
      <c r="BG307" s="17" t="str">
        <f>IF(OR(AH307="",B307=""),"",SUMIFS($AH$2:AH307,$B$2:B307,B307))</f>
        <v/>
      </c>
      <c r="BH307" s="17" t="str">
        <f>IF(OR(AI307="",B307=""),"",SUMIFS($AI$2:AI307,$B$2:B307,B307))</f>
        <v/>
      </c>
      <c r="BI307" s="17" t="str">
        <f t="shared" si="192"/>
        <v/>
      </c>
      <c r="BJ307" s="17" t="str">
        <f t="shared" si="193"/>
        <v/>
      </c>
      <c r="BK307" s="17" t="str">
        <f t="shared" si="194"/>
        <v/>
      </c>
      <c r="BL307" s="17" t="str">
        <f t="shared" si="195"/>
        <v/>
      </c>
      <c r="BM307" s="17" t="str">
        <f t="shared" si="196"/>
        <v/>
      </c>
      <c r="BN307" s="17" t="str">
        <f t="shared" si="177"/>
        <v/>
      </c>
      <c r="BO307" s="17" t="str">
        <f t="shared" si="178"/>
        <v/>
      </c>
      <c r="BP307" s="17" t="str">
        <f t="shared" si="179"/>
        <v/>
      </c>
      <c r="BQ307" s="17" t="str">
        <f t="shared" si="180"/>
        <v/>
      </c>
      <c r="BR307" s="17" t="str">
        <f t="shared" si="181"/>
        <v/>
      </c>
    </row>
    <row r="308" spans="1:70" x14ac:dyDescent="0.25">
      <c r="A308">
        <f t="shared" si="165"/>
        <v>307</v>
      </c>
      <c r="B308" s="9"/>
      <c r="C308" s="12"/>
      <c r="D308" s="11" t="str">
        <f t="shared" si="197"/>
        <v/>
      </c>
      <c r="E308" s="11" t="str">
        <f t="shared" si="166"/>
        <v/>
      </c>
      <c r="F308" s="12"/>
      <c r="G308" s="12"/>
      <c r="H308" s="12"/>
      <c r="I308" s="12"/>
      <c r="J308" s="13"/>
      <c r="K308" s="13"/>
      <c r="L308" s="13"/>
      <c r="M308" s="13"/>
      <c r="N308" s="12"/>
      <c r="O308" s="12"/>
      <c r="P308" s="14" t="str">
        <f t="shared" si="182"/>
        <v/>
      </c>
      <c r="Q308" s="14" t="str">
        <f t="shared" si="183"/>
        <v/>
      </c>
      <c r="R308" s="14" t="str">
        <f t="shared" si="184"/>
        <v/>
      </c>
      <c r="S308" s="14" t="str">
        <f t="shared" si="185"/>
        <v/>
      </c>
      <c r="T308" s="14" t="str">
        <f t="shared" si="186"/>
        <v/>
      </c>
      <c r="U308" s="15" t="str">
        <f>IF(P308="","",P308*Config!$B$6)</f>
        <v/>
      </c>
      <c r="V308" s="15" t="str">
        <f>IF(Q308="","",Q308*Config!$B$6)</f>
        <v/>
      </c>
      <c r="W308" s="15" t="str">
        <f>IF(R308="","",R308*Config!$B$6)</f>
        <v/>
      </c>
      <c r="X308" s="15" t="str">
        <f>IF(S308="","",S308*Config!$B$6)</f>
        <v/>
      </c>
      <c r="Y308" s="15" t="str">
        <f>IF(T308="","",T308*Config!$B$6)</f>
        <v/>
      </c>
      <c r="Z308" s="15" t="str">
        <f>IF(U308="","",Config!$B$4 + SUM($U$2:U308))</f>
        <v/>
      </c>
      <c r="AA308" s="15" t="str">
        <f>IF(V308="","",Config!$B$4 + SUM($V$2:V308))</f>
        <v/>
      </c>
      <c r="AB308" s="15" t="str">
        <f>IF(W308="","",Config!$B$4 + SUM($W$2:W308))</f>
        <v/>
      </c>
      <c r="AC308" s="15" t="str">
        <f>IF(X308="","",Config!$B$4 + SUM($X$2:X308))</f>
        <v/>
      </c>
      <c r="AD308" s="15" t="str">
        <f>IF(Y308="","",Config!$B$4 + SUM($Y$2:Y308))</f>
        <v/>
      </c>
      <c r="AE308" s="15" t="str">
        <f>IF(P308="","",P308*J308/100*Config!$B$11)</f>
        <v/>
      </c>
      <c r="AF308" s="15" t="str">
        <f>IF(Q308="","",Q308*J308/100*Config!$B$11)</f>
        <v/>
      </c>
      <c r="AG308" s="15" t="str">
        <f>IF(R308="","",R308*J308/100*Config!$B$11)</f>
        <v/>
      </c>
      <c r="AH308" s="15" t="str">
        <f>IF(S308="","",S308*J308/100*Config!$B$11)</f>
        <v/>
      </c>
      <c r="AI308" s="15" t="str">
        <f>IF(T308="","",T308*J308/100*Config!$B$11)</f>
        <v/>
      </c>
      <c r="AJ308" s="15" t="str">
        <f>IF(AE308="","",Config!$B$9 + SUM($AE$2:AE308))</f>
        <v/>
      </c>
      <c r="AK308" s="15" t="str">
        <f>IF(AF308="","",Config!$B$9 + SUM($AF$2:AF308))</f>
        <v/>
      </c>
      <c r="AL308" s="15" t="str">
        <f>IF(AG308="","",Config!$B$9 + SUM($AG$2:AG308))</f>
        <v/>
      </c>
      <c r="AM308" s="15" t="str">
        <f>IF(AH308="","",Config!$B$9 + SUM($AH$2:AH308))</f>
        <v/>
      </c>
      <c r="AN308" s="15" t="str">
        <f>IF(AI308="","",Config!$B$9 + SUM($AI$2:AI308))</f>
        <v/>
      </c>
      <c r="AO308" s="16" t="str">
        <f t="shared" si="167"/>
        <v/>
      </c>
      <c r="AP308" s="16" t="str">
        <f t="shared" si="168"/>
        <v/>
      </c>
      <c r="AQ308" s="16" t="str">
        <f t="shared" si="169"/>
        <v/>
      </c>
      <c r="AR308" s="16" t="str">
        <f t="shared" si="170"/>
        <v/>
      </c>
      <c r="AS308" s="16" t="str">
        <f t="shared" si="171"/>
        <v/>
      </c>
      <c r="AT308" s="17" t="str">
        <f t="shared" si="187"/>
        <v/>
      </c>
      <c r="AU308" s="17" t="str">
        <f t="shared" si="188"/>
        <v/>
      </c>
      <c r="AV308" s="17" t="str">
        <f t="shared" si="189"/>
        <v/>
      </c>
      <c r="AW308" s="17" t="str">
        <f t="shared" si="190"/>
        <v/>
      </c>
      <c r="AX308" s="17" t="str">
        <f t="shared" si="191"/>
        <v/>
      </c>
      <c r="AY308" s="17" t="str">
        <f t="shared" si="172"/>
        <v/>
      </c>
      <c r="AZ308" s="17" t="str">
        <f t="shared" si="173"/>
        <v/>
      </c>
      <c r="BA308" s="17" t="str">
        <f t="shared" si="174"/>
        <v/>
      </c>
      <c r="BB308" s="17" t="str">
        <f t="shared" si="175"/>
        <v/>
      </c>
      <c r="BC308" s="17" t="str">
        <f t="shared" si="176"/>
        <v/>
      </c>
      <c r="BD308" s="17" t="str">
        <f>IF(OR(AE308="",B308=""),"",SUMIFS($AE$2:AE308,$B$2:B308,B308))</f>
        <v/>
      </c>
      <c r="BE308" s="17" t="str">
        <f>IF(OR(AF308="",B308=""),"",SUMIFS($AF$2:AF308,$B$2:B308,B308))</f>
        <v/>
      </c>
      <c r="BF308" s="17" t="str">
        <f>IF(OR(AG308="",B308=""),"",SUMIFS($AG$2:AG308,$B$2:B308,B308))</f>
        <v/>
      </c>
      <c r="BG308" s="17" t="str">
        <f>IF(OR(AH308="",B308=""),"",SUMIFS($AH$2:AH308,$B$2:B308,B308))</f>
        <v/>
      </c>
      <c r="BH308" s="17" t="str">
        <f>IF(OR(AI308="",B308=""),"",SUMIFS($AI$2:AI308,$B$2:B308,B308))</f>
        <v/>
      </c>
      <c r="BI308" s="17" t="str">
        <f t="shared" si="192"/>
        <v/>
      </c>
      <c r="BJ308" s="17" t="str">
        <f t="shared" si="193"/>
        <v/>
      </c>
      <c r="BK308" s="17" t="str">
        <f t="shared" si="194"/>
        <v/>
      </c>
      <c r="BL308" s="17" t="str">
        <f t="shared" si="195"/>
        <v/>
      </c>
      <c r="BM308" s="17" t="str">
        <f t="shared" si="196"/>
        <v/>
      </c>
      <c r="BN308" s="17" t="str">
        <f t="shared" si="177"/>
        <v/>
      </c>
      <c r="BO308" s="17" t="str">
        <f t="shared" si="178"/>
        <v/>
      </c>
      <c r="BP308" s="17" t="str">
        <f t="shared" si="179"/>
        <v/>
      </c>
      <c r="BQ308" s="17" t="str">
        <f t="shared" si="180"/>
        <v/>
      </c>
      <c r="BR308" s="17" t="str">
        <f t="shared" si="181"/>
        <v/>
      </c>
    </row>
    <row r="309" spans="1:70" x14ac:dyDescent="0.25">
      <c r="A309">
        <f t="shared" si="165"/>
        <v>308</v>
      </c>
      <c r="B309" s="9"/>
      <c r="C309" s="12"/>
      <c r="D309" s="11" t="str">
        <f t="shared" si="197"/>
        <v/>
      </c>
      <c r="E309" s="11" t="str">
        <f t="shared" si="166"/>
        <v/>
      </c>
      <c r="F309" s="12"/>
      <c r="G309" s="12"/>
      <c r="H309" s="12"/>
      <c r="I309" s="12"/>
      <c r="J309" s="13"/>
      <c r="K309" s="13"/>
      <c r="L309" s="13"/>
      <c r="M309" s="13"/>
      <c r="N309" s="12"/>
      <c r="O309" s="12"/>
      <c r="P309" s="14" t="str">
        <f t="shared" si="182"/>
        <v/>
      </c>
      <c r="Q309" s="14" t="str">
        <f t="shared" si="183"/>
        <v/>
      </c>
      <c r="R309" s="14" t="str">
        <f t="shared" si="184"/>
        <v/>
      </c>
      <c r="S309" s="14" t="str">
        <f t="shared" si="185"/>
        <v/>
      </c>
      <c r="T309" s="14" t="str">
        <f t="shared" si="186"/>
        <v/>
      </c>
      <c r="U309" s="15" t="str">
        <f>IF(P309="","",P309*Config!$B$6)</f>
        <v/>
      </c>
      <c r="V309" s="15" t="str">
        <f>IF(Q309="","",Q309*Config!$B$6)</f>
        <v/>
      </c>
      <c r="W309" s="15" t="str">
        <f>IF(R309="","",R309*Config!$B$6)</f>
        <v/>
      </c>
      <c r="X309" s="15" t="str">
        <f>IF(S309="","",S309*Config!$B$6)</f>
        <v/>
      </c>
      <c r="Y309" s="15" t="str">
        <f>IF(T309="","",T309*Config!$B$6)</f>
        <v/>
      </c>
      <c r="Z309" s="15" t="str">
        <f>IF(U309="","",Config!$B$4 + SUM($U$2:U309))</f>
        <v/>
      </c>
      <c r="AA309" s="15" t="str">
        <f>IF(V309="","",Config!$B$4 + SUM($V$2:V309))</f>
        <v/>
      </c>
      <c r="AB309" s="15" t="str">
        <f>IF(W309="","",Config!$B$4 + SUM($W$2:W309))</f>
        <v/>
      </c>
      <c r="AC309" s="15" t="str">
        <f>IF(X309="","",Config!$B$4 + SUM($X$2:X309))</f>
        <v/>
      </c>
      <c r="AD309" s="15" t="str">
        <f>IF(Y309="","",Config!$B$4 + SUM($Y$2:Y309))</f>
        <v/>
      </c>
      <c r="AE309" s="15" t="str">
        <f>IF(P309="","",P309*J309/100*Config!$B$11)</f>
        <v/>
      </c>
      <c r="AF309" s="15" t="str">
        <f>IF(Q309="","",Q309*J309/100*Config!$B$11)</f>
        <v/>
      </c>
      <c r="AG309" s="15" t="str">
        <f>IF(R309="","",R309*J309/100*Config!$B$11)</f>
        <v/>
      </c>
      <c r="AH309" s="15" t="str">
        <f>IF(S309="","",S309*J309/100*Config!$B$11)</f>
        <v/>
      </c>
      <c r="AI309" s="15" t="str">
        <f>IF(T309="","",T309*J309/100*Config!$B$11)</f>
        <v/>
      </c>
      <c r="AJ309" s="15" t="str">
        <f>IF(AE309="","",Config!$B$9 + SUM($AE$2:AE309))</f>
        <v/>
      </c>
      <c r="AK309" s="15" t="str">
        <f>IF(AF309="","",Config!$B$9 + SUM($AF$2:AF309))</f>
        <v/>
      </c>
      <c r="AL309" s="15" t="str">
        <f>IF(AG309="","",Config!$B$9 + SUM($AG$2:AG309))</f>
        <v/>
      </c>
      <c r="AM309" s="15" t="str">
        <f>IF(AH309="","",Config!$B$9 + SUM($AH$2:AH309))</f>
        <v/>
      </c>
      <c r="AN309" s="15" t="str">
        <f>IF(AI309="","",Config!$B$9 + SUM($AI$2:AI309))</f>
        <v/>
      </c>
      <c r="AO309" s="16" t="str">
        <f t="shared" si="167"/>
        <v/>
      </c>
      <c r="AP309" s="16" t="str">
        <f t="shared" si="168"/>
        <v/>
      </c>
      <c r="AQ309" s="16" t="str">
        <f t="shared" si="169"/>
        <v/>
      </c>
      <c r="AR309" s="16" t="str">
        <f t="shared" si="170"/>
        <v/>
      </c>
      <c r="AS309" s="16" t="str">
        <f t="shared" si="171"/>
        <v/>
      </c>
      <c r="AT309" s="17" t="str">
        <f t="shared" si="187"/>
        <v/>
      </c>
      <c r="AU309" s="17" t="str">
        <f t="shared" si="188"/>
        <v/>
      </c>
      <c r="AV309" s="17" t="str">
        <f t="shared" si="189"/>
        <v/>
      </c>
      <c r="AW309" s="17" t="str">
        <f t="shared" si="190"/>
        <v/>
      </c>
      <c r="AX309" s="17" t="str">
        <f t="shared" si="191"/>
        <v/>
      </c>
      <c r="AY309" s="17" t="str">
        <f t="shared" si="172"/>
        <v/>
      </c>
      <c r="AZ309" s="17" t="str">
        <f t="shared" si="173"/>
        <v/>
      </c>
      <c r="BA309" s="17" t="str">
        <f t="shared" si="174"/>
        <v/>
      </c>
      <c r="BB309" s="17" t="str">
        <f t="shared" si="175"/>
        <v/>
      </c>
      <c r="BC309" s="17" t="str">
        <f t="shared" si="176"/>
        <v/>
      </c>
      <c r="BD309" s="17" t="str">
        <f>IF(OR(AE309="",B309=""),"",SUMIFS($AE$2:AE309,$B$2:B309,B309))</f>
        <v/>
      </c>
      <c r="BE309" s="17" t="str">
        <f>IF(OR(AF309="",B309=""),"",SUMIFS($AF$2:AF309,$B$2:B309,B309))</f>
        <v/>
      </c>
      <c r="BF309" s="17" t="str">
        <f>IF(OR(AG309="",B309=""),"",SUMIFS($AG$2:AG309,$B$2:B309,B309))</f>
        <v/>
      </c>
      <c r="BG309" s="17" t="str">
        <f>IF(OR(AH309="",B309=""),"",SUMIFS($AH$2:AH309,$B$2:B309,B309))</f>
        <v/>
      </c>
      <c r="BH309" s="17" t="str">
        <f>IF(OR(AI309="",B309=""),"",SUMIFS($AI$2:AI309,$B$2:B309,B309))</f>
        <v/>
      </c>
      <c r="BI309" s="17" t="str">
        <f t="shared" si="192"/>
        <v/>
      </c>
      <c r="BJ309" s="17" t="str">
        <f t="shared" si="193"/>
        <v/>
      </c>
      <c r="BK309" s="17" t="str">
        <f t="shared" si="194"/>
        <v/>
      </c>
      <c r="BL309" s="17" t="str">
        <f t="shared" si="195"/>
        <v/>
      </c>
      <c r="BM309" s="17" t="str">
        <f t="shared" si="196"/>
        <v/>
      </c>
      <c r="BN309" s="17" t="str">
        <f t="shared" si="177"/>
        <v/>
      </c>
      <c r="BO309" s="17" t="str">
        <f t="shared" si="178"/>
        <v/>
      </c>
      <c r="BP309" s="17" t="str">
        <f t="shared" si="179"/>
        <v/>
      </c>
      <c r="BQ309" s="17" t="str">
        <f t="shared" si="180"/>
        <v/>
      </c>
      <c r="BR309" s="17" t="str">
        <f t="shared" si="181"/>
        <v/>
      </c>
    </row>
    <row r="310" spans="1:70" x14ac:dyDescent="0.25">
      <c r="A310">
        <f t="shared" si="165"/>
        <v>309</v>
      </c>
      <c r="B310" s="9"/>
      <c r="C310" s="12"/>
      <c r="D310" s="11" t="str">
        <f t="shared" si="197"/>
        <v/>
      </c>
      <c r="E310" s="11" t="str">
        <f t="shared" si="166"/>
        <v/>
      </c>
      <c r="F310" s="12"/>
      <c r="G310" s="12"/>
      <c r="H310" s="12"/>
      <c r="I310" s="12"/>
      <c r="J310" s="13"/>
      <c r="K310" s="13"/>
      <c r="L310" s="13"/>
      <c r="M310" s="13"/>
      <c r="N310" s="12"/>
      <c r="O310" s="12"/>
      <c r="P310" s="14" t="str">
        <f t="shared" si="182"/>
        <v/>
      </c>
      <c r="Q310" s="14" t="str">
        <f t="shared" si="183"/>
        <v/>
      </c>
      <c r="R310" s="14" t="str">
        <f t="shared" si="184"/>
        <v/>
      </c>
      <c r="S310" s="14" t="str">
        <f t="shared" si="185"/>
        <v/>
      </c>
      <c r="T310" s="14" t="str">
        <f t="shared" si="186"/>
        <v/>
      </c>
      <c r="U310" s="15" t="str">
        <f>IF(P310="","",P310*Config!$B$6)</f>
        <v/>
      </c>
      <c r="V310" s="15" t="str">
        <f>IF(Q310="","",Q310*Config!$B$6)</f>
        <v/>
      </c>
      <c r="W310" s="15" t="str">
        <f>IF(R310="","",R310*Config!$B$6)</f>
        <v/>
      </c>
      <c r="X310" s="15" t="str">
        <f>IF(S310="","",S310*Config!$B$6)</f>
        <v/>
      </c>
      <c r="Y310" s="15" t="str">
        <f>IF(T310="","",T310*Config!$B$6)</f>
        <v/>
      </c>
      <c r="Z310" s="15" t="str">
        <f>IF(U310="","",Config!$B$4 + SUM($U$2:U310))</f>
        <v/>
      </c>
      <c r="AA310" s="15" t="str">
        <f>IF(V310="","",Config!$B$4 + SUM($V$2:V310))</f>
        <v/>
      </c>
      <c r="AB310" s="15" t="str">
        <f>IF(W310="","",Config!$B$4 + SUM($W$2:W310))</f>
        <v/>
      </c>
      <c r="AC310" s="15" t="str">
        <f>IF(X310="","",Config!$B$4 + SUM($X$2:X310))</f>
        <v/>
      </c>
      <c r="AD310" s="15" t="str">
        <f>IF(Y310="","",Config!$B$4 + SUM($Y$2:Y310))</f>
        <v/>
      </c>
      <c r="AE310" s="15" t="str">
        <f>IF(P310="","",P310*J310/100*Config!$B$11)</f>
        <v/>
      </c>
      <c r="AF310" s="15" t="str">
        <f>IF(Q310="","",Q310*J310/100*Config!$B$11)</f>
        <v/>
      </c>
      <c r="AG310" s="15" t="str">
        <f>IF(R310="","",R310*J310/100*Config!$B$11)</f>
        <v/>
      </c>
      <c r="AH310" s="15" t="str">
        <f>IF(S310="","",S310*J310/100*Config!$B$11)</f>
        <v/>
      </c>
      <c r="AI310" s="15" t="str">
        <f>IF(T310="","",T310*J310/100*Config!$B$11)</f>
        <v/>
      </c>
      <c r="AJ310" s="15" t="str">
        <f>IF(AE310="","",Config!$B$9 + SUM($AE$2:AE310))</f>
        <v/>
      </c>
      <c r="AK310" s="15" t="str">
        <f>IF(AF310="","",Config!$B$9 + SUM($AF$2:AF310))</f>
        <v/>
      </c>
      <c r="AL310" s="15" t="str">
        <f>IF(AG310="","",Config!$B$9 + SUM($AG$2:AG310))</f>
        <v/>
      </c>
      <c r="AM310" s="15" t="str">
        <f>IF(AH310="","",Config!$B$9 + SUM($AH$2:AH310))</f>
        <v/>
      </c>
      <c r="AN310" s="15" t="str">
        <f>IF(AI310="","",Config!$B$9 + SUM($AI$2:AI310))</f>
        <v/>
      </c>
      <c r="AO310" s="16" t="str">
        <f t="shared" si="167"/>
        <v/>
      </c>
      <c r="AP310" s="16" t="str">
        <f t="shared" si="168"/>
        <v/>
      </c>
      <c r="AQ310" s="16" t="str">
        <f t="shared" si="169"/>
        <v/>
      </c>
      <c r="AR310" s="16" t="str">
        <f t="shared" si="170"/>
        <v/>
      </c>
      <c r="AS310" s="16" t="str">
        <f t="shared" si="171"/>
        <v/>
      </c>
      <c r="AT310" s="17" t="str">
        <f t="shared" si="187"/>
        <v/>
      </c>
      <c r="AU310" s="17" t="str">
        <f t="shared" si="188"/>
        <v/>
      </c>
      <c r="AV310" s="17" t="str">
        <f t="shared" si="189"/>
        <v/>
      </c>
      <c r="AW310" s="17" t="str">
        <f t="shared" si="190"/>
        <v/>
      </c>
      <c r="AX310" s="17" t="str">
        <f t="shared" si="191"/>
        <v/>
      </c>
      <c r="AY310" s="17" t="str">
        <f t="shared" si="172"/>
        <v/>
      </c>
      <c r="AZ310" s="17" t="str">
        <f t="shared" si="173"/>
        <v/>
      </c>
      <c r="BA310" s="17" t="str">
        <f t="shared" si="174"/>
        <v/>
      </c>
      <c r="BB310" s="17" t="str">
        <f t="shared" si="175"/>
        <v/>
      </c>
      <c r="BC310" s="17" t="str">
        <f t="shared" si="176"/>
        <v/>
      </c>
      <c r="BD310" s="17" t="str">
        <f>IF(OR(AE310="",B310=""),"",SUMIFS($AE$2:AE310,$B$2:B310,B310))</f>
        <v/>
      </c>
      <c r="BE310" s="17" t="str">
        <f>IF(OR(AF310="",B310=""),"",SUMIFS($AF$2:AF310,$B$2:B310,B310))</f>
        <v/>
      </c>
      <c r="BF310" s="17" t="str">
        <f>IF(OR(AG310="",B310=""),"",SUMIFS($AG$2:AG310,$B$2:B310,B310))</f>
        <v/>
      </c>
      <c r="BG310" s="17" t="str">
        <f>IF(OR(AH310="",B310=""),"",SUMIFS($AH$2:AH310,$B$2:B310,B310))</f>
        <v/>
      </c>
      <c r="BH310" s="17" t="str">
        <f>IF(OR(AI310="",B310=""),"",SUMIFS($AI$2:AI310,$B$2:B310,B310))</f>
        <v/>
      </c>
      <c r="BI310" s="17" t="str">
        <f t="shared" si="192"/>
        <v/>
      </c>
      <c r="BJ310" s="17" t="str">
        <f t="shared" si="193"/>
        <v/>
      </c>
      <c r="BK310" s="17" t="str">
        <f t="shared" si="194"/>
        <v/>
      </c>
      <c r="BL310" s="17" t="str">
        <f t="shared" si="195"/>
        <v/>
      </c>
      <c r="BM310" s="17" t="str">
        <f t="shared" si="196"/>
        <v/>
      </c>
      <c r="BN310" s="17" t="str">
        <f t="shared" si="177"/>
        <v/>
      </c>
      <c r="BO310" s="17" t="str">
        <f t="shared" si="178"/>
        <v/>
      </c>
      <c r="BP310" s="17" t="str">
        <f t="shared" si="179"/>
        <v/>
      </c>
      <c r="BQ310" s="17" t="str">
        <f t="shared" si="180"/>
        <v/>
      </c>
      <c r="BR310" s="17" t="str">
        <f t="shared" si="181"/>
        <v/>
      </c>
    </row>
    <row r="311" spans="1:70" x14ac:dyDescent="0.25">
      <c r="A311">
        <f t="shared" si="165"/>
        <v>310</v>
      </c>
      <c r="B311" s="9"/>
      <c r="C311" s="12"/>
      <c r="D311" s="11" t="str">
        <f t="shared" si="197"/>
        <v/>
      </c>
      <c r="E311" s="11" t="str">
        <f t="shared" si="166"/>
        <v/>
      </c>
      <c r="F311" s="12"/>
      <c r="G311" s="12"/>
      <c r="H311" s="12"/>
      <c r="I311" s="12"/>
      <c r="J311" s="13"/>
      <c r="K311" s="13"/>
      <c r="L311" s="13"/>
      <c r="M311" s="13"/>
      <c r="N311" s="12"/>
      <c r="O311" s="12"/>
      <c r="P311" s="14" t="str">
        <f t="shared" si="182"/>
        <v/>
      </c>
      <c r="Q311" s="14" t="str">
        <f t="shared" si="183"/>
        <v/>
      </c>
      <c r="R311" s="14" t="str">
        <f t="shared" si="184"/>
        <v/>
      </c>
      <c r="S311" s="14" t="str">
        <f t="shared" si="185"/>
        <v/>
      </c>
      <c r="T311" s="14" t="str">
        <f t="shared" si="186"/>
        <v/>
      </c>
      <c r="U311" s="15" t="str">
        <f>IF(P311="","",P311*Config!$B$6)</f>
        <v/>
      </c>
      <c r="V311" s="15" t="str">
        <f>IF(Q311="","",Q311*Config!$B$6)</f>
        <v/>
      </c>
      <c r="W311" s="15" t="str">
        <f>IF(R311="","",R311*Config!$B$6)</f>
        <v/>
      </c>
      <c r="X311" s="15" t="str">
        <f>IF(S311="","",S311*Config!$B$6)</f>
        <v/>
      </c>
      <c r="Y311" s="15" t="str">
        <f>IF(T311="","",T311*Config!$B$6)</f>
        <v/>
      </c>
      <c r="Z311" s="15" t="str">
        <f>IF(U311="","",Config!$B$4 + SUM($U$2:U311))</f>
        <v/>
      </c>
      <c r="AA311" s="15" t="str">
        <f>IF(V311="","",Config!$B$4 + SUM($V$2:V311))</f>
        <v/>
      </c>
      <c r="AB311" s="15" t="str">
        <f>IF(W311="","",Config!$B$4 + SUM($W$2:W311))</f>
        <v/>
      </c>
      <c r="AC311" s="15" t="str">
        <f>IF(X311="","",Config!$B$4 + SUM($X$2:X311))</f>
        <v/>
      </c>
      <c r="AD311" s="15" t="str">
        <f>IF(Y311="","",Config!$B$4 + SUM($Y$2:Y311))</f>
        <v/>
      </c>
      <c r="AE311" s="15" t="str">
        <f>IF(P311="","",P311*J311/100*Config!$B$11)</f>
        <v/>
      </c>
      <c r="AF311" s="15" t="str">
        <f>IF(Q311="","",Q311*J311/100*Config!$B$11)</f>
        <v/>
      </c>
      <c r="AG311" s="15" t="str">
        <f>IF(R311="","",R311*J311/100*Config!$B$11)</f>
        <v/>
      </c>
      <c r="AH311" s="15" t="str">
        <f>IF(S311="","",S311*J311/100*Config!$B$11)</f>
        <v/>
      </c>
      <c r="AI311" s="15" t="str">
        <f>IF(T311="","",T311*J311/100*Config!$B$11)</f>
        <v/>
      </c>
      <c r="AJ311" s="15" t="str">
        <f>IF(AE311="","",Config!$B$9 + SUM($AE$2:AE311))</f>
        <v/>
      </c>
      <c r="AK311" s="15" t="str">
        <f>IF(AF311="","",Config!$B$9 + SUM($AF$2:AF311))</f>
        <v/>
      </c>
      <c r="AL311" s="15" t="str">
        <f>IF(AG311="","",Config!$B$9 + SUM($AG$2:AG311))</f>
        <v/>
      </c>
      <c r="AM311" s="15" t="str">
        <f>IF(AH311="","",Config!$B$9 + SUM($AH$2:AH311))</f>
        <v/>
      </c>
      <c r="AN311" s="15" t="str">
        <f>IF(AI311="","",Config!$B$9 + SUM($AI$2:AI311))</f>
        <v/>
      </c>
      <c r="AO311" s="16" t="str">
        <f t="shared" si="167"/>
        <v/>
      </c>
      <c r="AP311" s="16" t="str">
        <f t="shared" si="168"/>
        <v/>
      </c>
      <c r="AQ311" s="16" t="str">
        <f t="shared" si="169"/>
        <v/>
      </c>
      <c r="AR311" s="16" t="str">
        <f t="shared" si="170"/>
        <v/>
      </c>
      <c r="AS311" s="16" t="str">
        <f t="shared" si="171"/>
        <v/>
      </c>
      <c r="AT311" s="17" t="str">
        <f t="shared" si="187"/>
        <v/>
      </c>
      <c r="AU311" s="17" t="str">
        <f t="shared" si="188"/>
        <v/>
      </c>
      <c r="AV311" s="17" t="str">
        <f t="shared" si="189"/>
        <v/>
      </c>
      <c r="AW311" s="17" t="str">
        <f t="shared" si="190"/>
        <v/>
      </c>
      <c r="AX311" s="17" t="str">
        <f t="shared" si="191"/>
        <v/>
      </c>
      <c r="AY311" s="17" t="str">
        <f t="shared" si="172"/>
        <v/>
      </c>
      <c r="AZ311" s="17" t="str">
        <f t="shared" si="173"/>
        <v/>
      </c>
      <c r="BA311" s="17" t="str">
        <f t="shared" si="174"/>
        <v/>
      </c>
      <c r="BB311" s="17" t="str">
        <f t="shared" si="175"/>
        <v/>
      </c>
      <c r="BC311" s="17" t="str">
        <f t="shared" si="176"/>
        <v/>
      </c>
      <c r="BD311" s="17" t="str">
        <f>IF(OR(AE311="",B311=""),"",SUMIFS($AE$2:AE311,$B$2:B311,B311))</f>
        <v/>
      </c>
      <c r="BE311" s="17" t="str">
        <f>IF(OR(AF311="",B311=""),"",SUMIFS($AF$2:AF311,$B$2:B311,B311))</f>
        <v/>
      </c>
      <c r="BF311" s="17" t="str">
        <f>IF(OR(AG311="",B311=""),"",SUMIFS($AG$2:AG311,$B$2:B311,B311))</f>
        <v/>
      </c>
      <c r="BG311" s="17" t="str">
        <f>IF(OR(AH311="",B311=""),"",SUMIFS($AH$2:AH311,$B$2:B311,B311))</f>
        <v/>
      </c>
      <c r="BH311" s="17" t="str">
        <f>IF(OR(AI311="",B311=""),"",SUMIFS($AI$2:AI311,$B$2:B311,B311))</f>
        <v/>
      </c>
      <c r="BI311" s="17" t="str">
        <f t="shared" si="192"/>
        <v/>
      </c>
      <c r="BJ311" s="17" t="str">
        <f t="shared" si="193"/>
        <v/>
      </c>
      <c r="BK311" s="17" t="str">
        <f t="shared" si="194"/>
        <v/>
      </c>
      <c r="BL311" s="17" t="str">
        <f t="shared" si="195"/>
        <v/>
      </c>
      <c r="BM311" s="17" t="str">
        <f t="shared" si="196"/>
        <v/>
      </c>
      <c r="BN311" s="17" t="str">
        <f t="shared" si="177"/>
        <v/>
      </c>
      <c r="BO311" s="17" t="str">
        <f t="shared" si="178"/>
        <v/>
      </c>
      <c r="BP311" s="17" t="str">
        <f t="shared" si="179"/>
        <v/>
      </c>
      <c r="BQ311" s="17" t="str">
        <f t="shared" si="180"/>
        <v/>
      </c>
      <c r="BR311" s="17" t="str">
        <f t="shared" si="181"/>
        <v/>
      </c>
    </row>
    <row r="312" spans="1:70" x14ac:dyDescent="0.25">
      <c r="A312">
        <f t="shared" si="165"/>
        <v>311</v>
      </c>
      <c r="B312" s="9"/>
      <c r="C312" s="12"/>
      <c r="D312" s="11" t="str">
        <f t="shared" si="197"/>
        <v/>
      </c>
      <c r="E312" s="11" t="str">
        <f t="shared" si="166"/>
        <v/>
      </c>
      <c r="F312" s="12"/>
      <c r="G312" s="12"/>
      <c r="H312" s="12"/>
      <c r="I312" s="12"/>
      <c r="J312" s="13"/>
      <c r="K312" s="13"/>
      <c r="L312" s="13"/>
      <c r="M312" s="13"/>
      <c r="N312" s="12"/>
      <c r="O312" s="12"/>
      <c r="P312" s="14" t="str">
        <f t="shared" si="182"/>
        <v/>
      </c>
      <c r="Q312" s="14" t="str">
        <f t="shared" si="183"/>
        <v/>
      </c>
      <c r="R312" s="14" t="str">
        <f t="shared" si="184"/>
        <v/>
      </c>
      <c r="S312" s="14" t="str">
        <f t="shared" si="185"/>
        <v/>
      </c>
      <c r="T312" s="14" t="str">
        <f t="shared" si="186"/>
        <v/>
      </c>
      <c r="U312" s="15" t="str">
        <f>IF(P312="","",P312*Config!$B$6)</f>
        <v/>
      </c>
      <c r="V312" s="15" t="str">
        <f>IF(Q312="","",Q312*Config!$B$6)</f>
        <v/>
      </c>
      <c r="W312" s="15" t="str">
        <f>IF(R312="","",R312*Config!$B$6)</f>
        <v/>
      </c>
      <c r="X312" s="15" t="str">
        <f>IF(S312="","",S312*Config!$B$6)</f>
        <v/>
      </c>
      <c r="Y312" s="15" t="str">
        <f>IF(T312="","",T312*Config!$B$6)</f>
        <v/>
      </c>
      <c r="Z312" s="15" t="str">
        <f>IF(U312="","",Config!$B$4 + SUM($U$2:U312))</f>
        <v/>
      </c>
      <c r="AA312" s="15" t="str">
        <f>IF(V312="","",Config!$B$4 + SUM($V$2:V312))</f>
        <v/>
      </c>
      <c r="AB312" s="15" t="str">
        <f>IF(W312="","",Config!$B$4 + SUM($W$2:W312))</f>
        <v/>
      </c>
      <c r="AC312" s="15" t="str">
        <f>IF(X312="","",Config!$B$4 + SUM($X$2:X312))</f>
        <v/>
      </c>
      <c r="AD312" s="15" t="str">
        <f>IF(Y312="","",Config!$B$4 + SUM($Y$2:Y312))</f>
        <v/>
      </c>
      <c r="AE312" s="15" t="str">
        <f>IF(P312="","",P312*J312/100*Config!$B$11)</f>
        <v/>
      </c>
      <c r="AF312" s="15" t="str">
        <f>IF(Q312="","",Q312*J312/100*Config!$B$11)</f>
        <v/>
      </c>
      <c r="AG312" s="15" t="str">
        <f>IF(R312="","",R312*J312/100*Config!$B$11)</f>
        <v/>
      </c>
      <c r="AH312" s="15" t="str">
        <f>IF(S312="","",S312*J312/100*Config!$B$11)</f>
        <v/>
      </c>
      <c r="AI312" s="15" t="str">
        <f>IF(T312="","",T312*J312/100*Config!$B$11)</f>
        <v/>
      </c>
      <c r="AJ312" s="15" t="str">
        <f>IF(AE312="","",Config!$B$9 + SUM($AE$2:AE312))</f>
        <v/>
      </c>
      <c r="AK312" s="15" t="str">
        <f>IF(AF312="","",Config!$B$9 + SUM($AF$2:AF312))</f>
        <v/>
      </c>
      <c r="AL312" s="15" t="str">
        <f>IF(AG312="","",Config!$B$9 + SUM($AG$2:AG312))</f>
        <v/>
      </c>
      <c r="AM312" s="15" t="str">
        <f>IF(AH312="","",Config!$B$9 + SUM($AH$2:AH312))</f>
        <v/>
      </c>
      <c r="AN312" s="15" t="str">
        <f>IF(AI312="","",Config!$B$9 + SUM($AI$2:AI312))</f>
        <v/>
      </c>
      <c r="AO312" s="16" t="str">
        <f t="shared" si="167"/>
        <v/>
      </c>
      <c r="AP312" s="16" t="str">
        <f t="shared" si="168"/>
        <v/>
      </c>
      <c r="AQ312" s="16" t="str">
        <f t="shared" si="169"/>
        <v/>
      </c>
      <c r="AR312" s="16" t="str">
        <f t="shared" si="170"/>
        <v/>
      </c>
      <c r="AS312" s="16" t="str">
        <f t="shared" si="171"/>
        <v/>
      </c>
      <c r="AT312" s="17" t="str">
        <f t="shared" si="187"/>
        <v/>
      </c>
      <c r="AU312" s="17" t="str">
        <f t="shared" si="188"/>
        <v/>
      </c>
      <c r="AV312" s="17" t="str">
        <f t="shared" si="189"/>
        <v/>
      </c>
      <c r="AW312" s="17" t="str">
        <f t="shared" si="190"/>
        <v/>
      </c>
      <c r="AX312" s="17" t="str">
        <f t="shared" si="191"/>
        <v/>
      </c>
      <c r="AY312" s="17" t="str">
        <f t="shared" si="172"/>
        <v/>
      </c>
      <c r="AZ312" s="17" t="str">
        <f t="shared" si="173"/>
        <v/>
      </c>
      <c r="BA312" s="17" t="str">
        <f t="shared" si="174"/>
        <v/>
      </c>
      <c r="BB312" s="17" t="str">
        <f t="shared" si="175"/>
        <v/>
      </c>
      <c r="BC312" s="17" t="str">
        <f t="shared" si="176"/>
        <v/>
      </c>
      <c r="BD312" s="17" t="str">
        <f>IF(OR(AE312="",B312=""),"",SUMIFS($AE$2:AE312,$B$2:B312,B312))</f>
        <v/>
      </c>
      <c r="BE312" s="17" t="str">
        <f>IF(OR(AF312="",B312=""),"",SUMIFS($AF$2:AF312,$B$2:B312,B312))</f>
        <v/>
      </c>
      <c r="BF312" s="17" t="str">
        <f>IF(OR(AG312="",B312=""),"",SUMIFS($AG$2:AG312,$B$2:B312,B312))</f>
        <v/>
      </c>
      <c r="BG312" s="17" t="str">
        <f>IF(OR(AH312="",B312=""),"",SUMIFS($AH$2:AH312,$B$2:B312,B312))</f>
        <v/>
      </c>
      <c r="BH312" s="17" t="str">
        <f>IF(OR(AI312="",B312=""),"",SUMIFS($AI$2:AI312,$B$2:B312,B312))</f>
        <v/>
      </c>
      <c r="BI312" s="17" t="str">
        <f t="shared" si="192"/>
        <v/>
      </c>
      <c r="BJ312" s="17" t="str">
        <f t="shared" si="193"/>
        <v/>
      </c>
      <c r="BK312" s="17" t="str">
        <f t="shared" si="194"/>
        <v/>
      </c>
      <c r="BL312" s="17" t="str">
        <f t="shared" si="195"/>
        <v/>
      </c>
      <c r="BM312" s="17" t="str">
        <f t="shared" si="196"/>
        <v/>
      </c>
      <c r="BN312" s="17" t="str">
        <f t="shared" si="177"/>
        <v/>
      </c>
      <c r="BO312" s="17" t="str">
        <f t="shared" si="178"/>
        <v/>
      </c>
      <c r="BP312" s="17" t="str">
        <f t="shared" si="179"/>
        <v/>
      </c>
      <c r="BQ312" s="17" t="str">
        <f t="shared" si="180"/>
        <v/>
      </c>
      <c r="BR312" s="17" t="str">
        <f t="shared" si="181"/>
        <v/>
      </c>
    </row>
    <row r="313" spans="1:70" x14ac:dyDescent="0.25">
      <c r="A313">
        <f t="shared" si="165"/>
        <v>312</v>
      </c>
      <c r="B313" s="9"/>
      <c r="C313" s="12"/>
      <c r="D313" s="11" t="str">
        <f t="shared" si="197"/>
        <v/>
      </c>
      <c r="E313" s="11" t="str">
        <f t="shared" si="166"/>
        <v/>
      </c>
      <c r="F313" s="12"/>
      <c r="G313" s="12"/>
      <c r="H313" s="12"/>
      <c r="I313" s="12"/>
      <c r="J313" s="13"/>
      <c r="K313" s="13"/>
      <c r="L313" s="13"/>
      <c r="M313" s="13"/>
      <c r="N313" s="12"/>
      <c r="O313" s="12"/>
      <c r="P313" s="14" t="str">
        <f t="shared" si="182"/>
        <v/>
      </c>
      <c r="Q313" s="14" t="str">
        <f t="shared" si="183"/>
        <v/>
      </c>
      <c r="R313" s="14" t="str">
        <f t="shared" si="184"/>
        <v/>
      </c>
      <c r="S313" s="14" t="str">
        <f t="shared" si="185"/>
        <v/>
      </c>
      <c r="T313" s="14" t="str">
        <f t="shared" si="186"/>
        <v/>
      </c>
      <c r="U313" s="15" t="str">
        <f>IF(P313="","",P313*Config!$B$6)</f>
        <v/>
      </c>
      <c r="V313" s="15" t="str">
        <f>IF(Q313="","",Q313*Config!$B$6)</f>
        <v/>
      </c>
      <c r="W313" s="15" t="str">
        <f>IF(R313="","",R313*Config!$B$6)</f>
        <v/>
      </c>
      <c r="X313" s="15" t="str">
        <f>IF(S313="","",S313*Config!$B$6)</f>
        <v/>
      </c>
      <c r="Y313" s="15" t="str">
        <f>IF(T313="","",T313*Config!$B$6)</f>
        <v/>
      </c>
      <c r="Z313" s="15" t="str">
        <f>IF(U313="","",Config!$B$4 + SUM($U$2:U313))</f>
        <v/>
      </c>
      <c r="AA313" s="15" t="str">
        <f>IF(V313="","",Config!$B$4 + SUM($V$2:V313))</f>
        <v/>
      </c>
      <c r="AB313" s="15" t="str">
        <f>IF(W313="","",Config!$B$4 + SUM($W$2:W313))</f>
        <v/>
      </c>
      <c r="AC313" s="15" t="str">
        <f>IF(X313="","",Config!$B$4 + SUM($X$2:X313))</f>
        <v/>
      </c>
      <c r="AD313" s="15" t="str">
        <f>IF(Y313="","",Config!$B$4 + SUM($Y$2:Y313))</f>
        <v/>
      </c>
      <c r="AE313" s="15" t="str">
        <f>IF(P313="","",P313*J313/100*Config!$B$11)</f>
        <v/>
      </c>
      <c r="AF313" s="15" t="str">
        <f>IF(Q313="","",Q313*J313/100*Config!$B$11)</f>
        <v/>
      </c>
      <c r="AG313" s="15" t="str">
        <f>IF(R313="","",R313*J313/100*Config!$B$11)</f>
        <v/>
      </c>
      <c r="AH313" s="15" t="str">
        <f>IF(S313="","",S313*J313/100*Config!$B$11)</f>
        <v/>
      </c>
      <c r="AI313" s="15" t="str">
        <f>IF(T313="","",T313*J313/100*Config!$B$11)</f>
        <v/>
      </c>
      <c r="AJ313" s="15" t="str">
        <f>IF(AE313="","",Config!$B$9 + SUM($AE$2:AE313))</f>
        <v/>
      </c>
      <c r="AK313" s="15" t="str">
        <f>IF(AF313="","",Config!$B$9 + SUM($AF$2:AF313))</f>
        <v/>
      </c>
      <c r="AL313" s="15" t="str">
        <f>IF(AG313="","",Config!$B$9 + SUM($AG$2:AG313))</f>
        <v/>
      </c>
      <c r="AM313" s="15" t="str">
        <f>IF(AH313="","",Config!$B$9 + SUM($AH$2:AH313))</f>
        <v/>
      </c>
      <c r="AN313" s="15" t="str">
        <f>IF(AI313="","",Config!$B$9 + SUM($AI$2:AI313))</f>
        <v/>
      </c>
      <c r="AO313" s="16" t="str">
        <f t="shared" si="167"/>
        <v/>
      </c>
      <c r="AP313" s="16" t="str">
        <f t="shared" si="168"/>
        <v/>
      </c>
      <c r="AQ313" s="16" t="str">
        <f t="shared" si="169"/>
        <v/>
      </c>
      <c r="AR313" s="16" t="str">
        <f t="shared" si="170"/>
        <v/>
      </c>
      <c r="AS313" s="16" t="str">
        <f t="shared" si="171"/>
        <v/>
      </c>
      <c r="AT313" s="17" t="str">
        <f t="shared" si="187"/>
        <v/>
      </c>
      <c r="AU313" s="17" t="str">
        <f t="shared" si="188"/>
        <v/>
      </c>
      <c r="AV313" s="17" t="str">
        <f t="shared" si="189"/>
        <v/>
      </c>
      <c r="AW313" s="17" t="str">
        <f t="shared" si="190"/>
        <v/>
      </c>
      <c r="AX313" s="17" t="str">
        <f t="shared" si="191"/>
        <v/>
      </c>
      <c r="AY313" s="17" t="str">
        <f t="shared" si="172"/>
        <v/>
      </c>
      <c r="AZ313" s="17" t="str">
        <f t="shared" si="173"/>
        <v/>
      </c>
      <c r="BA313" s="17" t="str">
        <f t="shared" si="174"/>
        <v/>
      </c>
      <c r="BB313" s="17" t="str">
        <f t="shared" si="175"/>
        <v/>
      </c>
      <c r="BC313" s="17" t="str">
        <f t="shared" si="176"/>
        <v/>
      </c>
      <c r="BD313" s="17" t="str">
        <f>IF(OR(AE313="",B313=""),"",SUMIFS($AE$2:AE313,$B$2:B313,B313))</f>
        <v/>
      </c>
      <c r="BE313" s="17" t="str">
        <f>IF(OR(AF313="",B313=""),"",SUMIFS($AF$2:AF313,$B$2:B313,B313))</f>
        <v/>
      </c>
      <c r="BF313" s="17" t="str">
        <f>IF(OR(AG313="",B313=""),"",SUMIFS($AG$2:AG313,$B$2:B313,B313))</f>
        <v/>
      </c>
      <c r="BG313" s="17" t="str">
        <f>IF(OR(AH313="",B313=""),"",SUMIFS($AH$2:AH313,$B$2:B313,B313))</f>
        <v/>
      </c>
      <c r="BH313" s="17" t="str">
        <f>IF(OR(AI313="",B313=""),"",SUMIFS($AI$2:AI313,$B$2:B313,B313))</f>
        <v/>
      </c>
      <c r="BI313" s="17" t="str">
        <f t="shared" si="192"/>
        <v/>
      </c>
      <c r="BJ313" s="17" t="str">
        <f t="shared" si="193"/>
        <v/>
      </c>
      <c r="BK313" s="17" t="str">
        <f t="shared" si="194"/>
        <v/>
      </c>
      <c r="BL313" s="17" t="str">
        <f t="shared" si="195"/>
        <v/>
      </c>
      <c r="BM313" s="17" t="str">
        <f t="shared" si="196"/>
        <v/>
      </c>
      <c r="BN313" s="17" t="str">
        <f t="shared" si="177"/>
        <v/>
      </c>
      <c r="BO313" s="17" t="str">
        <f t="shared" si="178"/>
        <v/>
      </c>
      <c r="BP313" s="17" t="str">
        <f t="shared" si="179"/>
        <v/>
      </c>
      <c r="BQ313" s="17" t="str">
        <f t="shared" si="180"/>
        <v/>
      </c>
      <c r="BR313" s="17" t="str">
        <f t="shared" si="181"/>
        <v/>
      </c>
    </row>
    <row r="314" spans="1:70" x14ac:dyDescent="0.25">
      <c r="A314">
        <f t="shared" si="165"/>
        <v>313</v>
      </c>
      <c r="B314" s="9"/>
      <c r="C314" s="12"/>
      <c r="D314" s="11" t="str">
        <f t="shared" si="197"/>
        <v/>
      </c>
      <c r="E314" s="11" t="str">
        <f t="shared" si="166"/>
        <v/>
      </c>
      <c r="F314" s="12"/>
      <c r="G314" s="12"/>
      <c r="H314" s="12"/>
      <c r="I314" s="12"/>
      <c r="J314" s="13"/>
      <c r="K314" s="13"/>
      <c r="L314" s="13"/>
      <c r="M314" s="13"/>
      <c r="N314" s="12"/>
      <c r="O314" s="12"/>
      <c r="P314" s="14" t="str">
        <f t="shared" si="182"/>
        <v/>
      </c>
      <c r="Q314" s="14" t="str">
        <f t="shared" si="183"/>
        <v/>
      </c>
      <c r="R314" s="14" t="str">
        <f t="shared" si="184"/>
        <v/>
      </c>
      <c r="S314" s="14" t="str">
        <f t="shared" si="185"/>
        <v/>
      </c>
      <c r="T314" s="14" t="str">
        <f t="shared" si="186"/>
        <v/>
      </c>
      <c r="U314" s="15" t="str">
        <f>IF(P314="","",P314*Config!$B$6)</f>
        <v/>
      </c>
      <c r="V314" s="15" t="str">
        <f>IF(Q314="","",Q314*Config!$B$6)</f>
        <v/>
      </c>
      <c r="W314" s="15" t="str">
        <f>IF(R314="","",R314*Config!$B$6)</f>
        <v/>
      </c>
      <c r="X314" s="15" t="str">
        <f>IF(S314="","",S314*Config!$B$6)</f>
        <v/>
      </c>
      <c r="Y314" s="15" t="str">
        <f>IF(T314="","",T314*Config!$B$6)</f>
        <v/>
      </c>
      <c r="Z314" s="15" t="str">
        <f>IF(U314="","",Config!$B$4 + SUM($U$2:U314))</f>
        <v/>
      </c>
      <c r="AA314" s="15" t="str">
        <f>IF(V314="","",Config!$B$4 + SUM($V$2:V314))</f>
        <v/>
      </c>
      <c r="AB314" s="15" t="str">
        <f>IF(W314="","",Config!$B$4 + SUM($W$2:W314))</f>
        <v/>
      </c>
      <c r="AC314" s="15" t="str">
        <f>IF(X314="","",Config!$B$4 + SUM($X$2:X314))</f>
        <v/>
      </c>
      <c r="AD314" s="15" t="str">
        <f>IF(Y314="","",Config!$B$4 + SUM($Y$2:Y314))</f>
        <v/>
      </c>
      <c r="AE314" s="15" t="str">
        <f>IF(P314="","",P314*J314/100*Config!$B$11)</f>
        <v/>
      </c>
      <c r="AF314" s="15" t="str">
        <f>IF(Q314="","",Q314*J314/100*Config!$B$11)</f>
        <v/>
      </c>
      <c r="AG314" s="15" t="str">
        <f>IF(R314="","",R314*J314/100*Config!$B$11)</f>
        <v/>
      </c>
      <c r="AH314" s="15" t="str">
        <f>IF(S314="","",S314*J314/100*Config!$B$11)</f>
        <v/>
      </c>
      <c r="AI314" s="15" t="str">
        <f>IF(T314="","",T314*J314/100*Config!$B$11)</f>
        <v/>
      </c>
      <c r="AJ314" s="15" t="str">
        <f>IF(AE314="","",Config!$B$9 + SUM($AE$2:AE314))</f>
        <v/>
      </c>
      <c r="AK314" s="15" t="str">
        <f>IF(AF314="","",Config!$B$9 + SUM($AF$2:AF314))</f>
        <v/>
      </c>
      <c r="AL314" s="15" t="str">
        <f>IF(AG314="","",Config!$B$9 + SUM($AG$2:AG314))</f>
        <v/>
      </c>
      <c r="AM314" s="15" t="str">
        <f>IF(AH314="","",Config!$B$9 + SUM($AH$2:AH314))</f>
        <v/>
      </c>
      <c r="AN314" s="15" t="str">
        <f>IF(AI314="","",Config!$B$9 + SUM($AI$2:AI314))</f>
        <v/>
      </c>
      <c r="AO314" s="16" t="str">
        <f t="shared" si="167"/>
        <v/>
      </c>
      <c r="AP314" s="16" t="str">
        <f t="shared" si="168"/>
        <v/>
      </c>
      <c r="AQ314" s="16" t="str">
        <f t="shared" si="169"/>
        <v/>
      </c>
      <c r="AR314" s="16" t="str">
        <f t="shared" si="170"/>
        <v/>
      </c>
      <c r="AS314" s="16" t="str">
        <f t="shared" si="171"/>
        <v/>
      </c>
      <c r="AT314" s="17" t="str">
        <f t="shared" si="187"/>
        <v/>
      </c>
      <c r="AU314" s="17" t="str">
        <f t="shared" si="188"/>
        <v/>
      </c>
      <c r="AV314" s="17" t="str">
        <f t="shared" si="189"/>
        <v/>
      </c>
      <c r="AW314" s="17" t="str">
        <f t="shared" si="190"/>
        <v/>
      </c>
      <c r="AX314" s="17" t="str">
        <f t="shared" si="191"/>
        <v/>
      </c>
      <c r="AY314" s="17" t="str">
        <f t="shared" si="172"/>
        <v/>
      </c>
      <c r="AZ314" s="17" t="str">
        <f t="shared" si="173"/>
        <v/>
      </c>
      <c r="BA314" s="17" t="str">
        <f t="shared" si="174"/>
        <v/>
      </c>
      <c r="BB314" s="17" t="str">
        <f t="shared" si="175"/>
        <v/>
      </c>
      <c r="BC314" s="17" t="str">
        <f t="shared" si="176"/>
        <v/>
      </c>
      <c r="BD314" s="17" t="str">
        <f>IF(OR(AE314="",B314=""),"",SUMIFS($AE$2:AE314,$B$2:B314,B314))</f>
        <v/>
      </c>
      <c r="BE314" s="17" t="str">
        <f>IF(OR(AF314="",B314=""),"",SUMIFS($AF$2:AF314,$B$2:B314,B314))</f>
        <v/>
      </c>
      <c r="BF314" s="17" t="str">
        <f>IF(OR(AG314="",B314=""),"",SUMIFS($AG$2:AG314,$B$2:B314,B314))</f>
        <v/>
      </c>
      <c r="BG314" s="17" t="str">
        <f>IF(OR(AH314="",B314=""),"",SUMIFS($AH$2:AH314,$B$2:B314,B314))</f>
        <v/>
      </c>
      <c r="BH314" s="17" t="str">
        <f>IF(OR(AI314="",B314=""),"",SUMIFS($AI$2:AI314,$B$2:B314,B314))</f>
        <v/>
      </c>
      <c r="BI314" s="17" t="str">
        <f t="shared" si="192"/>
        <v/>
      </c>
      <c r="BJ314" s="17" t="str">
        <f t="shared" si="193"/>
        <v/>
      </c>
      <c r="BK314" s="17" t="str">
        <f t="shared" si="194"/>
        <v/>
      </c>
      <c r="BL314" s="17" t="str">
        <f t="shared" si="195"/>
        <v/>
      </c>
      <c r="BM314" s="17" t="str">
        <f t="shared" si="196"/>
        <v/>
      </c>
      <c r="BN314" s="17" t="str">
        <f t="shared" si="177"/>
        <v/>
      </c>
      <c r="BO314" s="17" t="str">
        <f t="shared" si="178"/>
        <v/>
      </c>
      <c r="BP314" s="17" t="str">
        <f t="shared" si="179"/>
        <v/>
      </c>
      <c r="BQ314" s="17" t="str">
        <f t="shared" si="180"/>
        <v/>
      </c>
      <c r="BR314" s="17" t="str">
        <f t="shared" si="181"/>
        <v/>
      </c>
    </row>
    <row r="315" spans="1:70" x14ac:dyDescent="0.25">
      <c r="A315">
        <f t="shared" si="165"/>
        <v>314</v>
      </c>
      <c r="B315" s="9"/>
      <c r="C315" s="12"/>
      <c r="D315" s="11" t="str">
        <f t="shared" si="197"/>
        <v/>
      </c>
      <c r="E315" s="11" t="str">
        <f t="shared" si="166"/>
        <v/>
      </c>
      <c r="F315" s="12"/>
      <c r="G315" s="12"/>
      <c r="H315" s="12"/>
      <c r="I315" s="12"/>
      <c r="J315" s="13"/>
      <c r="K315" s="13"/>
      <c r="L315" s="13"/>
      <c r="M315" s="13"/>
      <c r="N315" s="12"/>
      <c r="O315" s="12"/>
      <c r="P315" s="14" t="str">
        <f t="shared" si="182"/>
        <v/>
      </c>
      <c r="Q315" s="14" t="str">
        <f t="shared" si="183"/>
        <v/>
      </c>
      <c r="R315" s="14" t="str">
        <f t="shared" si="184"/>
        <v/>
      </c>
      <c r="S315" s="14" t="str">
        <f t="shared" si="185"/>
        <v/>
      </c>
      <c r="T315" s="14" t="str">
        <f t="shared" si="186"/>
        <v/>
      </c>
      <c r="U315" s="15" t="str">
        <f>IF(P315="","",P315*Config!$B$6)</f>
        <v/>
      </c>
      <c r="V315" s="15" t="str">
        <f>IF(Q315="","",Q315*Config!$B$6)</f>
        <v/>
      </c>
      <c r="W315" s="15" t="str">
        <f>IF(R315="","",R315*Config!$B$6)</f>
        <v/>
      </c>
      <c r="X315" s="15" t="str">
        <f>IF(S315="","",S315*Config!$B$6)</f>
        <v/>
      </c>
      <c r="Y315" s="15" t="str">
        <f>IF(T315="","",T315*Config!$B$6)</f>
        <v/>
      </c>
      <c r="Z315" s="15" t="str">
        <f>IF(U315="","",Config!$B$4 + SUM($U$2:U315))</f>
        <v/>
      </c>
      <c r="AA315" s="15" t="str">
        <f>IF(V315="","",Config!$B$4 + SUM($V$2:V315))</f>
        <v/>
      </c>
      <c r="AB315" s="15" t="str">
        <f>IF(W315="","",Config!$B$4 + SUM($W$2:W315))</f>
        <v/>
      </c>
      <c r="AC315" s="15" t="str">
        <f>IF(X315="","",Config!$B$4 + SUM($X$2:X315))</f>
        <v/>
      </c>
      <c r="AD315" s="15" t="str">
        <f>IF(Y315="","",Config!$B$4 + SUM($Y$2:Y315))</f>
        <v/>
      </c>
      <c r="AE315" s="15" t="str">
        <f>IF(P315="","",P315*J315/100*Config!$B$11)</f>
        <v/>
      </c>
      <c r="AF315" s="15" t="str">
        <f>IF(Q315="","",Q315*J315/100*Config!$B$11)</f>
        <v/>
      </c>
      <c r="AG315" s="15" t="str">
        <f>IF(R315="","",R315*J315/100*Config!$B$11)</f>
        <v/>
      </c>
      <c r="AH315" s="15" t="str">
        <f>IF(S315="","",S315*J315/100*Config!$B$11)</f>
        <v/>
      </c>
      <c r="AI315" s="15" t="str">
        <f>IF(T315="","",T315*J315/100*Config!$B$11)</f>
        <v/>
      </c>
      <c r="AJ315" s="15" t="str">
        <f>IF(AE315="","",Config!$B$9 + SUM($AE$2:AE315))</f>
        <v/>
      </c>
      <c r="AK315" s="15" t="str">
        <f>IF(AF315="","",Config!$B$9 + SUM($AF$2:AF315))</f>
        <v/>
      </c>
      <c r="AL315" s="15" t="str">
        <f>IF(AG315="","",Config!$B$9 + SUM($AG$2:AG315))</f>
        <v/>
      </c>
      <c r="AM315" s="15" t="str">
        <f>IF(AH315="","",Config!$B$9 + SUM($AH$2:AH315))</f>
        <v/>
      </c>
      <c r="AN315" s="15" t="str">
        <f>IF(AI315="","",Config!$B$9 + SUM($AI$2:AI315))</f>
        <v/>
      </c>
      <c r="AO315" s="16" t="str">
        <f t="shared" si="167"/>
        <v/>
      </c>
      <c r="AP315" s="16" t="str">
        <f t="shared" si="168"/>
        <v/>
      </c>
      <c r="AQ315" s="16" t="str">
        <f t="shared" si="169"/>
        <v/>
      </c>
      <c r="AR315" s="16" t="str">
        <f t="shared" si="170"/>
        <v/>
      </c>
      <c r="AS315" s="16" t="str">
        <f t="shared" si="171"/>
        <v/>
      </c>
      <c r="AT315" s="17" t="str">
        <f t="shared" si="187"/>
        <v/>
      </c>
      <c r="AU315" s="17" t="str">
        <f t="shared" si="188"/>
        <v/>
      </c>
      <c r="AV315" s="17" t="str">
        <f t="shared" si="189"/>
        <v/>
      </c>
      <c r="AW315" s="17" t="str">
        <f t="shared" si="190"/>
        <v/>
      </c>
      <c r="AX315" s="17" t="str">
        <f t="shared" si="191"/>
        <v/>
      </c>
      <c r="AY315" s="17" t="str">
        <f t="shared" si="172"/>
        <v/>
      </c>
      <c r="AZ315" s="17" t="str">
        <f t="shared" si="173"/>
        <v/>
      </c>
      <c r="BA315" s="17" t="str">
        <f t="shared" si="174"/>
        <v/>
      </c>
      <c r="BB315" s="17" t="str">
        <f t="shared" si="175"/>
        <v/>
      </c>
      <c r="BC315" s="17" t="str">
        <f t="shared" si="176"/>
        <v/>
      </c>
      <c r="BD315" s="17" t="str">
        <f>IF(OR(AE315="",B315=""),"",SUMIFS($AE$2:AE315,$B$2:B315,B315))</f>
        <v/>
      </c>
      <c r="BE315" s="17" t="str">
        <f>IF(OR(AF315="",B315=""),"",SUMIFS($AF$2:AF315,$B$2:B315,B315))</f>
        <v/>
      </c>
      <c r="BF315" s="17" t="str">
        <f>IF(OR(AG315="",B315=""),"",SUMIFS($AG$2:AG315,$B$2:B315,B315))</f>
        <v/>
      </c>
      <c r="BG315" s="17" t="str">
        <f>IF(OR(AH315="",B315=""),"",SUMIFS($AH$2:AH315,$B$2:B315,B315))</f>
        <v/>
      </c>
      <c r="BH315" s="17" t="str">
        <f>IF(OR(AI315="",B315=""),"",SUMIFS($AI$2:AI315,$B$2:B315,B315))</f>
        <v/>
      </c>
      <c r="BI315" s="17" t="str">
        <f t="shared" si="192"/>
        <v/>
      </c>
      <c r="BJ315" s="17" t="str">
        <f t="shared" si="193"/>
        <v/>
      </c>
      <c r="BK315" s="17" t="str">
        <f t="shared" si="194"/>
        <v/>
      </c>
      <c r="BL315" s="17" t="str">
        <f t="shared" si="195"/>
        <v/>
      </c>
      <c r="BM315" s="17" t="str">
        <f t="shared" si="196"/>
        <v/>
      </c>
      <c r="BN315" s="17" t="str">
        <f t="shared" si="177"/>
        <v/>
      </c>
      <c r="BO315" s="17" t="str">
        <f t="shared" si="178"/>
        <v/>
      </c>
      <c r="BP315" s="17" t="str">
        <f t="shared" si="179"/>
        <v/>
      </c>
      <c r="BQ315" s="17" t="str">
        <f t="shared" si="180"/>
        <v/>
      </c>
      <c r="BR315" s="17" t="str">
        <f t="shared" si="181"/>
        <v/>
      </c>
    </row>
    <row r="316" spans="1:70" x14ac:dyDescent="0.25">
      <c r="A316">
        <f t="shared" si="165"/>
        <v>315</v>
      </c>
      <c r="B316" s="9"/>
      <c r="C316" s="12"/>
      <c r="D316" s="11" t="str">
        <f t="shared" si="197"/>
        <v/>
      </c>
      <c r="E316" s="11" t="str">
        <f t="shared" si="166"/>
        <v/>
      </c>
      <c r="F316" s="12"/>
      <c r="G316" s="12"/>
      <c r="H316" s="12"/>
      <c r="I316" s="12"/>
      <c r="J316" s="13"/>
      <c r="K316" s="13"/>
      <c r="L316" s="13"/>
      <c r="M316" s="13"/>
      <c r="N316" s="12"/>
      <c r="O316" s="12"/>
      <c r="P316" s="14" t="str">
        <f t="shared" si="182"/>
        <v/>
      </c>
      <c r="Q316" s="14" t="str">
        <f t="shared" si="183"/>
        <v/>
      </c>
      <c r="R316" s="14" t="str">
        <f t="shared" si="184"/>
        <v/>
      </c>
      <c r="S316" s="14" t="str">
        <f t="shared" si="185"/>
        <v/>
      </c>
      <c r="T316" s="14" t="str">
        <f t="shared" si="186"/>
        <v/>
      </c>
      <c r="U316" s="15" t="str">
        <f>IF(P316="","",P316*Config!$B$6)</f>
        <v/>
      </c>
      <c r="V316" s="15" t="str">
        <f>IF(Q316="","",Q316*Config!$B$6)</f>
        <v/>
      </c>
      <c r="W316" s="15" t="str">
        <f>IF(R316="","",R316*Config!$B$6)</f>
        <v/>
      </c>
      <c r="X316" s="15" t="str">
        <f>IF(S316="","",S316*Config!$B$6)</f>
        <v/>
      </c>
      <c r="Y316" s="15" t="str">
        <f>IF(T316="","",T316*Config!$B$6)</f>
        <v/>
      </c>
      <c r="Z316" s="15" t="str">
        <f>IF(U316="","",Config!$B$4 + SUM($U$2:U316))</f>
        <v/>
      </c>
      <c r="AA316" s="15" t="str">
        <f>IF(V316="","",Config!$B$4 + SUM($V$2:V316))</f>
        <v/>
      </c>
      <c r="AB316" s="15" t="str">
        <f>IF(W316="","",Config!$B$4 + SUM($W$2:W316))</f>
        <v/>
      </c>
      <c r="AC316" s="15" t="str">
        <f>IF(X316="","",Config!$B$4 + SUM($X$2:X316))</f>
        <v/>
      </c>
      <c r="AD316" s="15" t="str">
        <f>IF(Y316="","",Config!$B$4 + SUM($Y$2:Y316))</f>
        <v/>
      </c>
      <c r="AE316" s="15" t="str">
        <f>IF(P316="","",P316*J316/100*Config!$B$11)</f>
        <v/>
      </c>
      <c r="AF316" s="15" t="str">
        <f>IF(Q316="","",Q316*J316/100*Config!$B$11)</f>
        <v/>
      </c>
      <c r="AG316" s="15" t="str">
        <f>IF(R316="","",R316*J316/100*Config!$B$11)</f>
        <v/>
      </c>
      <c r="AH316" s="15" t="str">
        <f>IF(S316="","",S316*J316/100*Config!$B$11)</f>
        <v/>
      </c>
      <c r="AI316" s="15" t="str">
        <f>IF(T316="","",T316*J316/100*Config!$B$11)</f>
        <v/>
      </c>
      <c r="AJ316" s="15" t="str">
        <f>IF(AE316="","",Config!$B$9 + SUM($AE$2:AE316))</f>
        <v/>
      </c>
      <c r="AK316" s="15" t="str">
        <f>IF(AF316="","",Config!$B$9 + SUM($AF$2:AF316))</f>
        <v/>
      </c>
      <c r="AL316" s="15" t="str">
        <f>IF(AG316="","",Config!$B$9 + SUM($AG$2:AG316))</f>
        <v/>
      </c>
      <c r="AM316" s="15" t="str">
        <f>IF(AH316="","",Config!$B$9 + SUM($AH$2:AH316))</f>
        <v/>
      </c>
      <c r="AN316" s="15" t="str">
        <f>IF(AI316="","",Config!$B$9 + SUM($AI$2:AI316))</f>
        <v/>
      </c>
      <c r="AO316" s="16" t="str">
        <f t="shared" si="167"/>
        <v/>
      </c>
      <c r="AP316" s="16" t="str">
        <f t="shared" si="168"/>
        <v/>
      </c>
      <c r="AQ316" s="16" t="str">
        <f t="shared" si="169"/>
        <v/>
      </c>
      <c r="AR316" s="16" t="str">
        <f t="shared" si="170"/>
        <v/>
      </c>
      <c r="AS316" s="16" t="str">
        <f t="shared" si="171"/>
        <v/>
      </c>
      <c r="AT316" s="17" t="str">
        <f t="shared" si="187"/>
        <v/>
      </c>
      <c r="AU316" s="17" t="str">
        <f t="shared" si="188"/>
        <v/>
      </c>
      <c r="AV316" s="17" t="str">
        <f t="shared" si="189"/>
        <v/>
      </c>
      <c r="AW316" s="17" t="str">
        <f t="shared" si="190"/>
        <v/>
      </c>
      <c r="AX316" s="17" t="str">
        <f t="shared" si="191"/>
        <v/>
      </c>
      <c r="AY316" s="17" t="str">
        <f t="shared" si="172"/>
        <v/>
      </c>
      <c r="AZ316" s="17" t="str">
        <f t="shared" si="173"/>
        <v/>
      </c>
      <c r="BA316" s="17" t="str">
        <f t="shared" si="174"/>
        <v/>
      </c>
      <c r="BB316" s="17" t="str">
        <f t="shared" si="175"/>
        <v/>
      </c>
      <c r="BC316" s="17" t="str">
        <f t="shared" si="176"/>
        <v/>
      </c>
      <c r="BD316" s="17" t="str">
        <f>IF(OR(AE316="",B316=""),"",SUMIFS($AE$2:AE316,$B$2:B316,B316))</f>
        <v/>
      </c>
      <c r="BE316" s="17" t="str">
        <f>IF(OR(AF316="",B316=""),"",SUMIFS($AF$2:AF316,$B$2:B316,B316))</f>
        <v/>
      </c>
      <c r="BF316" s="17" t="str">
        <f>IF(OR(AG316="",B316=""),"",SUMIFS($AG$2:AG316,$B$2:B316,B316))</f>
        <v/>
      </c>
      <c r="BG316" s="17" t="str">
        <f>IF(OR(AH316="",B316=""),"",SUMIFS($AH$2:AH316,$B$2:B316,B316))</f>
        <v/>
      </c>
      <c r="BH316" s="17" t="str">
        <f>IF(OR(AI316="",B316=""),"",SUMIFS($AI$2:AI316,$B$2:B316,B316))</f>
        <v/>
      </c>
      <c r="BI316" s="17" t="str">
        <f t="shared" si="192"/>
        <v/>
      </c>
      <c r="BJ316" s="17" t="str">
        <f t="shared" si="193"/>
        <v/>
      </c>
      <c r="BK316" s="17" t="str">
        <f t="shared" si="194"/>
        <v/>
      </c>
      <c r="BL316" s="17" t="str">
        <f t="shared" si="195"/>
        <v/>
      </c>
      <c r="BM316" s="17" t="str">
        <f t="shared" si="196"/>
        <v/>
      </c>
      <c r="BN316" s="17" t="str">
        <f t="shared" si="177"/>
        <v/>
      </c>
      <c r="BO316" s="17" t="str">
        <f t="shared" si="178"/>
        <v/>
      </c>
      <c r="BP316" s="17" t="str">
        <f t="shared" si="179"/>
        <v/>
      </c>
      <c r="BQ316" s="17" t="str">
        <f t="shared" si="180"/>
        <v/>
      </c>
      <c r="BR316" s="17" t="str">
        <f t="shared" si="181"/>
        <v/>
      </c>
    </row>
    <row r="317" spans="1:70" x14ac:dyDescent="0.25">
      <c r="A317">
        <f t="shared" si="165"/>
        <v>316</v>
      </c>
      <c r="B317" s="9"/>
      <c r="C317" s="12"/>
      <c r="D317" s="11" t="str">
        <f t="shared" si="197"/>
        <v/>
      </c>
      <c r="E317" s="11" t="str">
        <f t="shared" si="166"/>
        <v/>
      </c>
      <c r="F317" s="12"/>
      <c r="G317" s="12"/>
      <c r="H317" s="12"/>
      <c r="I317" s="12"/>
      <c r="J317" s="13"/>
      <c r="K317" s="13"/>
      <c r="L317" s="13"/>
      <c r="M317" s="13"/>
      <c r="N317" s="12"/>
      <c r="O317" s="12"/>
      <c r="P317" s="14" t="str">
        <f t="shared" si="182"/>
        <v/>
      </c>
      <c r="Q317" s="14" t="str">
        <f t="shared" si="183"/>
        <v/>
      </c>
      <c r="R317" s="14" t="str">
        <f t="shared" si="184"/>
        <v/>
      </c>
      <c r="S317" s="14" t="str">
        <f t="shared" si="185"/>
        <v/>
      </c>
      <c r="T317" s="14" t="str">
        <f t="shared" si="186"/>
        <v/>
      </c>
      <c r="U317" s="15" t="str">
        <f>IF(P317="","",P317*Config!$B$6)</f>
        <v/>
      </c>
      <c r="V317" s="15" t="str">
        <f>IF(Q317="","",Q317*Config!$B$6)</f>
        <v/>
      </c>
      <c r="W317" s="15" t="str">
        <f>IF(R317="","",R317*Config!$B$6)</f>
        <v/>
      </c>
      <c r="X317" s="15" t="str">
        <f>IF(S317="","",S317*Config!$B$6)</f>
        <v/>
      </c>
      <c r="Y317" s="15" t="str">
        <f>IF(T317="","",T317*Config!$B$6)</f>
        <v/>
      </c>
      <c r="Z317" s="15" t="str">
        <f>IF(U317="","",Config!$B$4 + SUM($U$2:U317))</f>
        <v/>
      </c>
      <c r="AA317" s="15" t="str">
        <f>IF(V317="","",Config!$B$4 + SUM($V$2:V317))</f>
        <v/>
      </c>
      <c r="AB317" s="15" t="str">
        <f>IF(W317="","",Config!$B$4 + SUM($W$2:W317))</f>
        <v/>
      </c>
      <c r="AC317" s="15" t="str">
        <f>IF(X317="","",Config!$B$4 + SUM($X$2:X317))</f>
        <v/>
      </c>
      <c r="AD317" s="15" t="str">
        <f>IF(Y317="","",Config!$B$4 + SUM($Y$2:Y317))</f>
        <v/>
      </c>
      <c r="AE317" s="15" t="str">
        <f>IF(P317="","",P317*J317/100*Config!$B$11)</f>
        <v/>
      </c>
      <c r="AF317" s="15" t="str">
        <f>IF(Q317="","",Q317*J317/100*Config!$B$11)</f>
        <v/>
      </c>
      <c r="AG317" s="15" t="str">
        <f>IF(R317="","",R317*J317/100*Config!$B$11)</f>
        <v/>
      </c>
      <c r="AH317" s="15" t="str">
        <f>IF(S317="","",S317*J317/100*Config!$B$11)</f>
        <v/>
      </c>
      <c r="AI317" s="15" t="str">
        <f>IF(T317="","",T317*J317/100*Config!$B$11)</f>
        <v/>
      </c>
      <c r="AJ317" s="15" t="str">
        <f>IF(AE317="","",Config!$B$9 + SUM($AE$2:AE317))</f>
        <v/>
      </c>
      <c r="AK317" s="15" t="str">
        <f>IF(AF317="","",Config!$B$9 + SUM($AF$2:AF317))</f>
        <v/>
      </c>
      <c r="AL317" s="15" t="str">
        <f>IF(AG317="","",Config!$B$9 + SUM($AG$2:AG317))</f>
        <v/>
      </c>
      <c r="AM317" s="15" t="str">
        <f>IF(AH317="","",Config!$B$9 + SUM($AH$2:AH317))</f>
        <v/>
      </c>
      <c r="AN317" s="15" t="str">
        <f>IF(AI317="","",Config!$B$9 + SUM($AI$2:AI317))</f>
        <v/>
      </c>
      <c r="AO317" s="16" t="str">
        <f t="shared" si="167"/>
        <v/>
      </c>
      <c r="AP317" s="16" t="str">
        <f t="shared" si="168"/>
        <v/>
      </c>
      <c r="AQ317" s="16" t="str">
        <f t="shared" si="169"/>
        <v/>
      </c>
      <c r="AR317" s="16" t="str">
        <f t="shared" si="170"/>
        <v/>
      </c>
      <c r="AS317" s="16" t="str">
        <f t="shared" si="171"/>
        <v/>
      </c>
      <c r="AT317" s="17" t="str">
        <f t="shared" si="187"/>
        <v/>
      </c>
      <c r="AU317" s="17" t="str">
        <f t="shared" si="188"/>
        <v/>
      </c>
      <c r="AV317" s="17" t="str">
        <f t="shared" si="189"/>
        <v/>
      </c>
      <c r="AW317" s="17" t="str">
        <f t="shared" si="190"/>
        <v/>
      </c>
      <c r="AX317" s="17" t="str">
        <f t="shared" si="191"/>
        <v/>
      </c>
      <c r="AY317" s="17" t="str">
        <f t="shared" si="172"/>
        <v/>
      </c>
      <c r="AZ317" s="17" t="str">
        <f t="shared" si="173"/>
        <v/>
      </c>
      <c r="BA317" s="17" t="str">
        <f t="shared" si="174"/>
        <v/>
      </c>
      <c r="BB317" s="17" t="str">
        <f t="shared" si="175"/>
        <v/>
      </c>
      <c r="BC317" s="17" t="str">
        <f t="shared" si="176"/>
        <v/>
      </c>
      <c r="BD317" s="17" t="str">
        <f>IF(OR(AE317="",B317=""),"",SUMIFS($AE$2:AE317,$B$2:B317,B317))</f>
        <v/>
      </c>
      <c r="BE317" s="17" t="str">
        <f>IF(OR(AF317="",B317=""),"",SUMIFS($AF$2:AF317,$B$2:B317,B317))</f>
        <v/>
      </c>
      <c r="BF317" s="17" t="str">
        <f>IF(OR(AG317="",B317=""),"",SUMIFS($AG$2:AG317,$B$2:B317,B317))</f>
        <v/>
      </c>
      <c r="BG317" s="17" t="str">
        <f>IF(OR(AH317="",B317=""),"",SUMIFS($AH$2:AH317,$B$2:B317,B317))</f>
        <v/>
      </c>
      <c r="BH317" s="17" t="str">
        <f>IF(OR(AI317="",B317=""),"",SUMIFS($AI$2:AI317,$B$2:B317,B317))</f>
        <v/>
      </c>
      <c r="BI317" s="17" t="str">
        <f t="shared" si="192"/>
        <v/>
      </c>
      <c r="BJ317" s="17" t="str">
        <f t="shared" si="193"/>
        <v/>
      </c>
      <c r="BK317" s="17" t="str">
        <f t="shared" si="194"/>
        <v/>
      </c>
      <c r="BL317" s="17" t="str">
        <f t="shared" si="195"/>
        <v/>
      </c>
      <c r="BM317" s="17" t="str">
        <f t="shared" si="196"/>
        <v/>
      </c>
      <c r="BN317" s="17" t="str">
        <f t="shared" si="177"/>
        <v/>
      </c>
      <c r="BO317" s="17" t="str">
        <f t="shared" si="178"/>
        <v/>
      </c>
      <c r="BP317" s="17" t="str">
        <f t="shared" si="179"/>
        <v/>
      </c>
      <c r="BQ317" s="17" t="str">
        <f t="shared" si="180"/>
        <v/>
      </c>
      <c r="BR317" s="17" t="str">
        <f t="shared" si="181"/>
        <v/>
      </c>
    </row>
    <row r="318" spans="1:70" x14ac:dyDescent="0.25">
      <c r="A318">
        <f t="shared" si="165"/>
        <v>317</v>
      </c>
      <c r="B318" s="9"/>
      <c r="C318" s="12"/>
      <c r="D318" s="11" t="str">
        <f t="shared" si="197"/>
        <v/>
      </c>
      <c r="E318" s="11" t="str">
        <f t="shared" si="166"/>
        <v/>
      </c>
      <c r="F318" s="12"/>
      <c r="G318" s="12"/>
      <c r="H318" s="12"/>
      <c r="I318" s="12"/>
      <c r="J318" s="13"/>
      <c r="K318" s="13"/>
      <c r="L318" s="13"/>
      <c r="M318" s="13"/>
      <c r="N318" s="12"/>
      <c r="O318" s="12"/>
      <c r="P318" s="14" t="str">
        <f t="shared" si="182"/>
        <v/>
      </c>
      <c r="Q318" s="14" t="str">
        <f t="shared" si="183"/>
        <v/>
      </c>
      <c r="R318" s="14" t="str">
        <f t="shared" si="184"/>
        <v/>
      </c>
      <c r="S318" s="14" t="str">
        <f t="shared" si="185"/>
        <v/>
      </c>
      <c r="T318" s="14" t="str">
        <f t="shared" si="186"/>
        <v/>
      </c>
      <c r="U318" s="15" t="str">
        <f>IF(P318="","",P318*Config!$B$6)</f>
        <v/>
      </c>
      <c r="V318" s="15" t="str">
        <f>IF(Q318="","",Q318*Config!$B$6)</f>
        <v/>
      </c>
      <c r="W318" s="15" t="str">
        <f>IF(R318="","",R318*Config!$B$6)</f>
        <v/>
      </c>
      <c r="X318" s="15" t="str">
        <f>IF(S318="","",S318*Config!$B$6)</f>
        <v/>
      </c>
      <c r="Y318" s="15" t="str">
        <f>IF(T318="","",T318*Config!$B$6)</f>
        <v/>
      </c>
      <c r="Z318" s="15" t="str">
        <f>IF(U318="","",Config!$B$4 + SUM($U$2:U318))</f>
        <v/>
      </c>
      <c r="AA318" s="15" t="str">
        <f>IF(V318="","",Config!$B$4 + SUM($V$2:V318))</f>
        <v/>
      </c>
      <c r="AB318" s="15" t="str">
        <f>IF(W318="","",Config!$B$4 + SUM($W$2:W318))</f>
        <v/>
      </c>
      <c r="AC318" s="15" t="str">
        <f>IF(X318="","",Config!$B$4 + SUM($X$2:X318))</f>
        <v/>
      </c>
      <c r="AD318" s="15" t="str">
        <f>IF(Y318="","",Config!$B$4 + SUM($Y$2:Y318))</f>
        <v/>
      </c>
      <c r="AE318" s="15" t="str">
        <f>IF(P318="","",P318*J318/100*Config!$B$11)</f>
        <v/>
      </c>
      <c r="AF318" s="15" t="str">
        <f>IF(Q318="","",Q318*J318/100*Config!$B$11)</f>
        <v/>
      </c>
      <c r="AG318" s="15" t="str">
        <f>IF(R318="","",R318*J318/100*Config!$B$11)</f>
        <v/>
      </c>
      <c r="AH318" s="15" t="str">
        <f>IF(S318="","",S318*J318/100*Config!$B$11)</f>
        <v/>
      </c>
      <c r="AI318" s="15" t="str">
        <f>IF(T318="","",T318*J318/100*Config!$B$11)</f>
        <v/>
      </c>
      <c r="AJ318" s="15" t="str">
        <f>IF(AE318="","",Config!$B$9 + SUM($AE$2:AE318))</f>
        <v/>
      </c>
      <c r="AK318" s="15" t="str">
        <f>IF(AF318="","",Config!$B$9 + SUM($AF$2:AF318))</f>
        <v/>
      </c>
      <c r="AL318" s="15" t="str">
        <f>IF(AG318="","",Config!$B$9 + SUM($AG$2:AG318))</f>
        <v/>
      </c>
      <c r="AM318" s="15" t="str">
        <f>IF(AH318="","",Config!$B$9 + SUM($AH$2:AH318))</f>
        <v/>
      </c>
      <c r="AN318" s="15" t="str">
        <f>IF(AI318="","",Config!$B$9 + SUM($AI$2:AI318))</f>
        <v/>
      </c>
      <c r="AO318" s="16" t="str">
        <f t="shared" si="167"/>
        <v/>
      </c>
      <c r="AP318" s="16" t="str">
        <f t="shared" si="168"/>
        <v/>
      </c>
      <c r="AQ318" s="16" t="str">
        <f t="shared" si="169"/>
        <v/>
      </c>
      <c r="AR318" s="16" t="str">
        <f t="shared" si="170"/>
        <v/>
      </c>
      <c r="AS318" s="16" t="str">
        <f t="shared" si="171"/>
        <v/>
      </c>
      <c r="AT318" s="17" t="str">
        <f t="shared" si="187"/>
        <v/>
      </c>
      <c r="AU318" s="17" t="str">
        <f t="shared" si="188"/>
        <v/>
      </c>
      <c r="AV318" s="17" t="str">
        <f t="shared" si="189"/>
        <v/>
      </c>
      <c r="AW318" s="17" t="str">
        <f t="shared" si="190"/>
        <v/>
      </c>
      <c r="AX318" s="17" t="str">
        <f t="shared" si="191"/>
        <v/>
      </c>
      <c r="AY318" s="17" t="str">
        <f t="shared" si="172"/>
        <v/>
      </c>
      <c r="AZ318" s="17" t="str">
        <f t="shared" si="173"/>
        <v/>
      </c>
      <c r="BA318" s="17" t="str">
        <f t="shared" si="174"/>
        <v/>
      </c>
      <c r="BB318" s="17" t="str">
        <f t="shared" si="175"/>
        <v/>
      </c>
      <c r="BC318" s="17" t="str">
        <f t="shared" si="176"/>
        <v/>
      </c>
      <c r="BD318" s="17" t="str">
        <f>IF(OR(AE318="",B318=""),"",SUMIFS($AE$2:AE318,$B$2:B318,B318))</f>
        <v/>
      </c>
      <c r="BE318" s="17" t="str">
        <f>IF(OR(AF318="",B318=""),"",SUMIFS($AF$2:AF318,$B$2:B318,B318))</f>
        <v/>
      </c>
      <c r="BF318" s="17" t="str">
        <f>IF(OR(AG318="",B318=""),"",SUMIFS($AG$2:AG318,$B$2:B318,B318))</f>
        <v/>
      </c>
      <c r="BG318" s="17" t="str">
        <f>IF(OR(AH318="",B318=""),"",SUMIFS($AH$2:AH318,$B$2:B318,B318))</f>
        <v/>
      </c>
      <c r="BH318" s="17" t="str">
        <f>IF(OR(AI318="",B318=""),"",SUMIFS($AI$2:AI318,$B$2:B318,B318))</f>
        <v/>
      </c>
      <c r="BI318" s="17" t="str">
        <f t="shared" si="192"/>
        <v/>
      </c>
      <c r="BJ318" s="17" t="str">
        <f t="shared" si="193"/>
        <v/>
      </c>
      <c r="BK318" s="17" t="str">
        <f t="shared" si="194"/>
        <v/>
      </c>
      <c r="BL318" s="17" t="str">
        <f t="shared" si="195"/>
        <v/>
      </c>
      <c r="BM318" s="17" t="str">
        <f t="shared" si="196"/>
        <v/>
      </c>
      <c r="BN318" s="17" t="str">
        <f t="shared" si="177"/>
        <v/>
      </c>
      <c r="BO318" s="17" t="str">
        <f t="shared" si="178"/>
        <v/>
      </c>
      <c r="BP318" s="17" t="str">
        <f t="shared" si="179"/>
        <v/>
      </c>
      <c r="BQ318" s="17" t="str">
        <f t="shared" si="180"/>
        <v/>
      </c>
      <c r="BR318" s="17" t="str">
        <f t="shared" si="181"/>
        <v/>
      </c>
    </row>
    <row r="319" spans="1:70" x14ac:dyDescent="0.25">
      <c r="A319">
        <f t="shared" si="165"/>
        <v>318</v>
      </c>
      <c r="B319" s="9"/>
      <c r="C319" s="12"/>
      <c r="D319" s="11" t="str">
        <f t="shared" si="197"/>
        <v/>
      </c>
      <c r="E319" s="11" t="str">
        <f t="shared" si="166"/>
        <v/>
      </c>
      <c r="F319" s="12"/>
      <c r="G319" s="12"/>
      <c r="H319" s="12"/>
      <c r="I319" s="12"/>
      <c r="J319" s="13"/>
      <c r="K319" s="13"/>
      <c r="L319" s="13"/>
      <c r="M319" s="13"/>
      <c r="N319" s="12"/>
      <c r="O319" s="12"/>
      <c r="P319" s="14" t="str">
        <f t="shared" si="182"/>
        <v/>
      </c>
      <c r="Q319" s="14" t="str">
        <f t="shared" si="183"/>
        <v/>
      </c>
      <c r="R319" s="14" t="str">
        <f t="shared" si="184"/>
        <v/>
      </c>
      <c r="S319" s="14" t="str">
        <f t="shared" si="185"/>
        <v/>
      </c>
      <c r="T319" s="14" t="str">
        <f t="shared" si="186"/>
        <v/>
      </c>
      <c r="U319" s="15" t="str">
        <f>IF(P319="","",P319*Config!$B$6)</f>
        <v/>
      </c>
      <c r="V319" s="15" t="str">
        <f>IF(Q319="","",Q319*Config!$B$6)</f>
        <v/>
      </c>
      <c r="W319" s="15" t="str">
        <f>IF(R319="","",R319*Config!$B$6)</f>
        <v/>
      </c>
      <c r="X319" s="15" t="str">
        <f>IF(S319="","",S319*Config!$B$6)</f>
        <v/>
      </c>
      <c r="Y319" s="15" t="str">
        <f>IF(T319="","",T319*Config!$B$6)</f>
        <v/>
      </c>
      <c r="Z319" s="15" t="str">
        <f>IF(U319="","",Config!$B$4 + SUM($U$2:U319))</f>
        <v/>
      </c>
      <c r="AA319" s="15" t="str">
        <f>IF(V319="","",Config!$B$4 + SUM($V$2:V319))</f>
        <v/>
      </c>
      <c r="AB319" s="15" t="str">
        <f>IF(W319="","",Config!$B$4 + SUM($W$2:W319))</f>
        <v/>
      </c>
      <c r="AC319" s="15" t="str">
        <f>IF(X319="","",Config!$B$4 + SUM($X$2:X319))</f>
        <v/>
      </c>
      <c r="AD319" s="15" t="str">
        <f>IF(Y319="","",Config!$B$4 + SUM($Y$2:Y319))</f>
        <v/>
      </c>
      <c r="AE319" s="15" t="str">
        <f>IF(P319="","",P319*J319/100*Config!$B$11)</f>
        <v/>
      </c>
      <c r="AF319" s="15" t="str">
        <f>IF(Q319="","",Q319*J319/100*Config!$B$11)</f>
        <v/>
      </c>
      <c r="AG319" s="15" t="str">
        <f>IF(R319="","",R319*J319/100*Config!$B$11)</f>
        <v/>
      </c>
      <c r="AH319" s="15" t="str">
        <f>IF(S319="","",S319*J319/100*Config!$B$11)</f>
        <v/>
      </c>
      <c r="AI319" s="15" t="str">
        <f>IF(T319="","",T319*J319/100*Config!$B$11)</f>
        <v/>
      </c>
      <c r="AJ319" s="15" t="str">
        <f>IF(AE319="","",Config!$B$9 + SUM($AE$2:AE319))</f>
        <v/>
      </c>
      <c r="AK319" s="15" t="str">
        <f>IF(AF319="","",Config!$B$9 + SUM($AF$2:AF319))</f>
        <v/>
      </c>
      <c r="AL319" s="15" t="str">
        <f>IF(AG319="","",Config!$B$9 + SUM($AG$2:AG319))</f>
        <v/>
      </c>
      <c r="AM319" s="15" t="str">
        <f>IF(AH319="","",Config!$B$9 + SUM($AH$2:AH319))</f>
        <v/>
      </c>
      <c r="AN319" s="15" t="str">
        <f>IF(AI319="","",Config!$B$9 + SUM($AI$2:AI319))</f>
        <v/>
      </c>
      <c r="AO319" s="16" t="str">
        <f t="shared" si="167"/>
        <v/>
      </c>
      <c r="AP319" s="16" t="str">
        <f t="shared" si="168"/>
        <v/>
      </c>
      <c r="AQ319" s="16" t="str">
        <f t="shared" si="169"/>
        <v/>
      </c>
      <c r="AR319" s="16" t="str">
        <f t="shared" si="170"/>
        <v/>
      </c>
      <c r="AS319" s="16" t="str">
        <f t="shared" si="171"/>
        <v/>
      </c>
      <c r="AT319" s="17" t="str">
        <f t="shared" si="187"/>
        <v/>
      </c>
      <c r="AU319" s="17" t="str">
        <f t="shared" si="188"/>
        <v/>
      </c>
      <c r="AV319" s="17" t="str">
        <f t="shared" si="189"/>
        <v/>
      </c>
      <c r="AW319" s="17" t="str">
        <f t="shared" si="190"/>
        <v/>
      </c>
      <c r="AX319" s="17" t="str">
        <f t="shared" si="191"/>
        <v/>
      </c>
      <c r="AY319" s="17" t="str">
        <f t="shared" si="172"/>
        <v/>
      </c>
      <c r="AZ319" s="17" t="str">
        <f t="shared" si="173"/>
        <v/>
      </c>
      <c r="BA319" s="17" t="str">
        <f t="shared" si="174"/>
        <v/>
      </c>
      <c r="BB319" s="17" t="str">
        <f t="shared" si="175"/>
        <v/>
      </c>
      <c r="BC319" s="17" t="str">
        <f t="shared" si="176"/>
        <v/>
      </c>
      <c r="BD319" s="17" t="str">
        <f>IF(OR(AE319="",B319=""),"",SUMIFS($AE$2:AE319,$B$2:B319,B319))</f>
        <v/>
      </c>
      <c r="BE319" s="17" t="str">
        <f>IF(OR(AF319="",B319=""),"",SUMIFS($AF$2:AF319,$B$2:B319,B319))</f>
        <v/>
      </c>
      <c r="BF319" s="17" t="str">
        <f>IF(OR(AG319="",B319=""),"",SUMIFS($AG$2:AG319,$B$2:B319,B319))</f>
        <v/>
      </c>
      <c r="BG319" s="17" t="str">
        <f>IF(OR(AH319="",B319=""),"",SUMIFS($AH$2:AH319,$B$2:B319,B319))</f>
        <v/>
      </c>
      <c r="BH319" s="17" t="str">
        <f>IF(OR(AI319="",B319=""),"",SUMIFS($AI$2:AI319,$B$2:B319,B319))</f>
        <v/>
      </c>
      <c r="BI319" s="17" t="str">
        <f t="shared" si="192"/>
        <v/>
      </c>
      <c r="BJ319" s="17" t="str">
        <f t="shared" si="193"/>
        <v/>
      </c>
      <c r="BK319" s="17" t="str">
        <f t="shared" si="194"/>
        <v/>
      </c>
      <c r="BL319" s="17" t="str">
        <f t="shared" si="195"/>
        <v/>
      </c>
      <c r="BM319" s="17" t="str">
        <f t="shared" si="196"/>
        <v/>
      </c>
      <c r="BN319" s="17" t="str">
        <f t="shared" si="177"/>
        <v/>
      </c>
      <c r="BO319" s="17" t="str">
        <f t="shared" si="178"/>
        <v/>
      </c>
      <c r="BP319" s="17" t="str">
        <f t="shared" si="179"/>
        <v/>
      </c>
      <c r="BQ319" s="17" t="str">
        <f t="shared" si="180"/>
        <v/>
      </c>
      <c r="BR319" s="17" t="str">
        <f t="shared" si="181"/>
        <v/>
      </c>
    </row>
    <row r="320" spans="1:70" x14ac:dyDescent="0.25">
      <c r="A320">
        <f t="shared" si="165"/>
        <v>319</v>
      </c>
      <c r="B320" s="9"/>
      <c r="C320" s="12"/>
      <c r="D320" s="11" t="str">
        <f t="shared" si="197"/>
        <v/>
      </c>
      <c r="E320" s="11" t="str">
        <f t="shared" si="166"/>
        <v/>
      </c>
      <c r="F320" s="12"/>
      <c r="G320" s="12"/>
      <c r="H320" s="12"/>
      <c r="I320" s="12"/>
      <c r="J320" s="13"/>
      <c r="K320" s="13"/>
      <c r="L320" s="13"/>
      <c r="M320" s="13"/>
      <c r="N320" s="12"/>
      <c r="O320" s="12"/>
      <c r="P320" s="14" t="str">
        <f t="shared" si="182"/>
        <v/>
      </c>
      <c r="Q320" s="14" t="str">
        <f t="shared" si="183"/>
        <v/>
      </c>
      <c r="R320" s="14" t="str">
        <f t="shared" si="184"/>
        <v/>
      </c>
      <c r="S320" s="14" t="str">
        <f t="shared" si="185"/>
        <v/>
      </c>
      <c r="T320" s="14" t="str">
        <f t="shared" si="186"/>
        <v/>
      </c>
      <c r="U320" s="15" t="str">
        <f>IF(P320="","",P320*Config!$B$6)</f>
        <v/>
      </c>
      <c r="V320" s="15" t="str">
        <f>IF(Q320="","",Q320*Config!$B$6)</f>
        <v/>
      </c>
      <c r="W320" s="15" t="str">
        <f>IF(R320="","",R320*Config!$B$6)</f>
        <v/>
      </c>
      <c r="X320" s="15" t="str">
        <f>IF(S320="","",S320*Config!$B$6)</f>
        <v/>
      </c>
      <c r="Y320" s="15" t="str">
        <f>IF(T320="","",T320*Config!$B$6)</f>
        <v/>
      </c>
      <c r="Z320" s="15" t="str">
        <f>IF(U320="","",Config!$B$4 + SUM($U$2:U320))</f>
        <v/>
      </c>
      <c r="AA320" s="15" t="str">
        <f>IF(V320="","",Config!$B$4 + SUM($V$2:V320))</f>
        <v/>
      </c>
      <c r="AB320" s="15" t="str">
        <f>IF(W320="","",Config!$B$4 + SUM($W$2:W320))</f>
        <v/>
      </c>
      <c r="AC320" s="15" t="str">
        <f>IF(X320="","",Config!$B$4 + SUM($X$2:X320))</f>
        <v/>
      </c>
      <c r="AD320" s="15" t="str">
        <f>IF(Y320="","",Config!$B$4 + SUM($Y$2:Y320))</f>
        <v/>
      </c>
      <c r="AE320" s="15" t="str">
        <f>IF(P320="","",P320*J320/100*Config!$B$11)</f>
        <v/>
      </c>
      <c r="AF320" s="15" t="str">
        <f>IF(Q320="","",Q320*J320/100*Config!$B$11)</f>
        <v/>
      </c>
      <c r="AG320" s="15" t="str">
        <f>IF(R320="","",R320*J320/100*Config!$B$11)</f>
        <v/>
      </c>
      <c r="AH320" s="15" t="str">
        <f>IF(S320="","",S320*J320/100*Config!$B$11)</f>
        <v/>
      </c>
      <c r="AI320" s="15" t="str">
        <f>IF(T320="","",T320*J320/100*Config!$B$11)</f>
        <v/>
      </c>
      <c r="AJ320" s="15" t="str">
        <f>IF(AE320="","",Config!$B$9 + SUM($AE$2:AE320))</f>
        <v/>
      </c>
      <c r="AK320" s="15" t="str">
        <f>IF(AF320="","",Config!$B$9 + SUM($AF$2:AF320))</f>
        <v/>
      </c>
      <c r="AL320" s="15" t="str">
        <f>IF(AG320="","",Config!$B$9 + SUM($AG$2:AG320))</f>
        <v/>
      </c>
      <c r="AM320" s="15" t="str">
        <f>IF(AH320="","",Config!$B$9 + SUM($AH$2:AH320))</f>
        <v/>
      </c>
      <c r="AN320" s="15" t="str">
        <f>IF(AI320="","",Config!$B$9 + SUM($AI$2:AI320))</f>
        <v/>
      </c>
      <c r="AO320" s="16" t="str">
        <f t="shared" si="167"/>
        <v/>
      </c>
      <c r="AP320" s="16" t="str">
        <f t="shared" si="168"/>
        <v/>
      </c>
      <c r="AQ320" s="16" t="str">
        <f t="shared" si="169"/>
        <v/>
      </c>
      <c r="AR320" s="16" t="str">
        <f t="shared" si="170"/>
        <v/>
      </c>
      <c r="AS320" s="16" t="str">
        <f t="shared" si="171"/>
        <v/>
      </c>
      <c r="AT320" s="17" t="str">
        <f t="shared" si="187"/>
        <v/>
      </c>
      <c r="AU320" s="17" t="str">
        <f t="shared" si="188"/>
        <v/>
      </c>
      <c r="AV320" s="17" t="str">
        <f t="shared" si="189"/>
        <v/>
      </c>
      <c r="AW320" s="17" t="str">
        <f t="shared" si="190"/>
        <v/>
      </c>
      <c r="AX320" s="17" t="str">
        <f t="shared" si="191"/>
        <v/>
      </c>
      <c r="AY320" s="17" t="str">
        <f t="shared" si="172"/>
        <v/>
      </c>
      <c r="AZ320" s="17" t="str">
        <f t="shared" si="173"/>
        <v/>
      </c>
      <c r="BA320" s="17" t="str">
        <f t="shared" si="174"/>
        <v/>
      </c>
      <c r="BB320" s="17" t="str">
        <f t="shared" si="175"/>
        <v/>
      </c>
      <c r="BC320" s="17" t="str">
        <f t="shared" si="176"/>
        <v/>
      </c>
      <c r="BD320" s="17" t="str">
        <f>IF(OR(AE320="",B320=""),"",SUMIFS($AE$2:AE320,$B$2:B320,B320))</f>
        <v/>
      </c>
      <c r="BE320" s="17" t="str">
        <f>IF(OR(AF320="",B320=""),"",SUMIFS($AF$2:AF320,$B$2:B320,B320))</f>
        <v/>
      </c>
      <c r="BF320" s="17" t="str">
        <f>IF(OR(AG320="",B320=""),"",SUMIFS($AG$2:AG320,$B$2:B320,B320))</f>
        <v/>
      </c>
      <c r="BG320" s="17" t="str">
        <f>IF(OR(AH320="",B320=""),"",SUMIFS($AH$2:AH320,$B$2:B320,B320))</f>
        <v/>
      </c>
      <c r="BH320" s="17" t="str">
        <f>IF(OR(AI320="",B320=""),"",SUMIFS($AI$2:AI320,$B$2:B320,B320))</f>
        <v/>
      </c>
      <c r="BI320" s="17" t="str">
        <f t="shared" si="192"/>
        <v/>
      </c>
      <c r="BJ320" s="17" t="str">
        <f t="shared" si="193"/>
        <v/>
      </c>
      <c r="BK320" s="17" t="str">
        <f t="shared" si="194"/>
        <v/>
      </c>
      <c r="BL320" s="17" t="str">
        <f t="shared" si="195"/>
        <v/>
      </c>
      <c r="BM320" s="17" t="str">
        <f t="shared" si="196"/>
        <v/>
      </c>
      <c r="BN320" s="17" t="str">
        <f t="shared" si="177"/>
        <v/>
      </c>
      <c r="BO320" s="17" t="str">
        <f t="shared" si="178"/>
        <v/>
      </c>
      <c r="BP320" s="17" t="str">
        <f t="shared" si="179"/>
        <v/>
      </c>
      <c r="BQ320" s="17" t="str">
        <f t="shared" si="180"/>
        <v/>
      </c>
      <c r="BR320" s="17" t="str">
        <f t="shared" si="181"/>
        <v/>
      </c>
    </row>
    <row r="321" spans="1:70" x14ac:dyDescent="0.25">
      <c r="A321">
        <f t="shared" si="165"/>
        <v>320</v>
      </c>
      <c r="B321" s="9"/>
      <c r="C321" s="12"/>
      <c r="D321" s="11" t="str">
        <f t="shared" si="197"/>
        <v/>
      </c>
      <c r="E321" s="11" t="str">
        <f t="shared" si="166"/>
        <v/>
      </c>
      <c r="F321" s="12"/>
      <c r="G321" s="12"/>
      <c r="H321" s="12"/>
      <c r="I321" s="12"/>
      <c r="J321" s="13"/>
      <c r="K321" s="13"/>
      <c r="L321" s="13"/>
      <c r="M321" s="13"/>
      <c r="N321" s="12"/>
      <c r="O321" s="12"/>
      <c r="P321" s="14" t="str">
        <f t="shared" si="182"/>
        <v/>
      </c>
      <c r="Q321" s="14" t="str">
        <f t="shared" si="183"/>
        <v/>
      </c>
      <c r="R321" s="14" t="str">
        <f t="shared" si="184"/>
        <v/>
      </c>
      <c r="S321" s="14" t="str">
        <f t="shared" si="185"/>
        <v/>
      </c>
      <c r="T321" s="14" t="str">
        <f t="shared" si="186"/>
        <v/>
      </c>
      <c r="U321" s="15" t="str">
        <f>IF(P321="","",P321*Config!$B$6)</f>
        <v/>
      </c>
      <c r="V321" s="15" t="str">
        <f>IF(Q321="","",Q321*Config!$B$6)</f>
        <v/>
      </c>
      <c r="W321" s="15" t="str">
        <f>IF(R321="","",R321*Config!$B$6)</f>
        <v/>
      </c>
      <c r="X321" s="15" t="str">
        <f>IF(S321="","",S321*Config!$B$6)</f>
        <v/>
      </c>
      <c r="Y321" s="15" t="str">
        <f>IF(T321="","",T321*Config!$B$6)</f>
        <v/>
      </c>
      <c r="Z321" s="15" t="str">
        <f>IF(U321="","",Config!$B$4 + SUM($U$2:U321))</f>
        <v/>
      </c>
      <c r="AA321" s="15" t="str">
        <f>IF(V321="","",Config!$B$4 + SUM($V$2:V321))</f>
        <v/>
      </c>
      <c r="AB321" s="15" t="str">
        <f>IF(W321="","",Config!$B$4 + SUM($W$2:W321))</f>
        <v/>
      </c>
      <c r="AC321" s="15" t="str">
        <f>IF(X321="","",Config!$B$4 + SUM($X$2:X321))</f>
        <v/>
      </c>
      <c r="AD321" s="15" t="str">
        <f>IF(Y321="","",Config!$B$4 + SUM($Y$2:Y321))</f>
        <v/>
      </c>
      <c r="AE321" s="15" t="str">
        <f>IF(P321="","",P321*J321/100*Config!$B$11)</f>
        <v/>
      </c>
      <c r="AF321" s="15" t="str">
        <f>IF(Q321="","",Q321*J321/100*Config!$B$11)</f>
        <v/>
      </c>
      <c r="AG321" s="15" t="str">
        <f>IF(R321="","",R321*J321/100*Config!$B$11)</f>
        <v/>
      </c>
      <c r="AH321" s="15" t="str">
        <f>IF(S321="","",S321*J321/100*Config!$B$11)</f>
        <v/>
      </c>
      <c r="AI321" s="15" t="str">
        <f>IF(T321="","",T321*J321/100*Config!$B$11)</f>
        <v/>
      </c>
      <c r="AJ321" s="15" t="str">
        <f>IF(AE321="","",Config!$B$9 + SUM($AE$2:AE321))</f>
        <v/>
      </c>
      <c r="AK321" s="15" t="str">
        <f>IF(AF321="","",Config!$B$9 + SUM($AF$2:AF321))</f>
        <v/>
      </c>
      <c r="AL321" s="15" t="str">
        <f>IF(AG321="","",Config!$B$9 + SUM($AG$2:AG321))</f>
        <v/>
      </c>
      <c r="AM321" s="15" t="str">
        <f>IF(AH321="","",Config!$B$9 + SUM($AH$2:AH321))</f>
        <v/>
      </c>
      <c r="AN321" s="15" t="str">
        <f>IF(AI321="","",Config!$B$9 + SUM($AI$2:AI321))</f>
        <v/>
      </c>
      <c r="AO321" s="16" t="str">
        <f t="shared" si="167"/>
        <v/>
      </c>
      <c r="AP321" s="16" t="str">
        <f t="shared" si="168"/>
        <v/>
      </c>
      <c r="AQ321" s="16" t="str">
        <f t="shared" si="169"/>
        <v/>
      </c>
      <c r="AR321" s="16" t="str">
        <f t="shared" si="170"/>
        <v/>
      </c>
      <c r="AS321" s="16" t="str">
        <f t="shared" si="171"/>
        <v/>
      </c>
      <c r="AT321" s="17" t="str">
        <f t="shared" si="187"/>
        <v/>
      </c>
      <c r="AU321" s="17" t="str">
        <f t="shared" si="188"/>
        <v/>
      </c>
      <c r="AV321" s="17" t="str">
        <f t="shared" si="189"/>
        <v/>
      </c>
      <c r="AW321" s="17" t="str">
        <f t="shared" si="190"/>
        <v/>
      </c>
      <c r="AX321" s="17" t="str">
        <f t="shared" si="191"/>
        <v/>
      </c>
      <c r="AY321" s="17" t="str">
        <f t="shared" si="172"/>
        <v/>
      </c>
      <c r="AZ321" s="17" t="str">
        <f t="shared" si="173"/>
        <v/>
      </c>
      <c r="BA321" s="17" t="str">
        <f t="shared" si="174"/>
        <v/>
      </c>
      <c r="BB321" s="17" t="str">
        <f t="shared" si="175"/>
        <v/>
      </c>
      <c r="BC321" s="17" t="str">
        <f t="shared" si="176"/>
        <v/>
      </c>
      <c r="BD321" s="17" t="str">
        <f>IF(OR(AE321="",B321=""),"",SUMIFS($AE$2:AE321,$B$2:B321,B321))</f>
        <v/>
      </c>
      <c r="BE321" s="17" t="str">
        <f>IF(OR(AF321="",B321=""),"",SUMIFS($AF$2:AF321,$B$2:B321,B321))</f>
        <v/>
      </c>
      <c r="BF321" s="17" t="str">
        <f>IF(OR(AG321="",B321=""),"",SUMIFS($AG$2:AG321,$B$2:B321,B321))</f>
        <v/>
      </c>
      <c r="BG321" s="17" t="str">
        <f>IF(OR(AH321="",B321=""),"",SUMIFS($AH$2:AH321,$B$2:B321,B321))</f>
        <v/>
      </c>
      <c r="BH321" s="17" t="str">
        <f>IF(OR(AI321="",B321=""),"",SUMIFS($AI$2:AI321,$B$2:B321,B321))</f>
        <v/>
      </c>
      <c r="BI321" s="17" t="str">
        <f t="shared" si="192"/>
        <v/>
      </c>
      <c r="BJ321" s="17" t="str">
        <f t="shared" si="193"/>
        <v/>
      </c>
      <c r="BK321" s="17" t="str">
        <f t="shared" si="194"/>
        <v/>
      </c>
      <c r="BL321" s="17" t="str">
        <f t="shared" si="195"/>
        <v/>
      </c>
      <c r="BM321" s="17" t="str">
        <f t="shared" si="196"/>
        <v/>
      </c>
      <c r="BN321" s="17" t="str">
        <f t="shared" si="177"/>
        <v/>
      </c>
      <c r="BO321" s="17" t="str">
        <f t="shared" si="178"/>
        <v/>
      </c>
      <c r="BP321" s="17" t="str">
        <f t="shared" si="179"/>
        <v/>
      </c>
      <c r="BQ321" s="17" t="str">
        <f t="shared" si="180"/>
        <v/>
      </c>
      <c r="BR321" s="17" t="str">
        <f t="shared" si="181"/>
        <v/>
      </c>
    </row>
    <row r="322" spans="1:70" x14ac:dyDescent="0.25">
      <c r="A322">
        <f t="shared" ref="A322:A385" si="198">ROW()-1</f>
        <v>321</v>
      </c>
      <c r="B322" s="9"/>
      <c r="C322" s="12"/>
      <c r="D322" s="11" t="str">
        <f t="shared" si="197"/>
        <v/>
      </c>
      <c r="E322" s="11" t="str">
        <f t="shared" ref="E322:E385" si="199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/>
      </c>
      <c r="F322" s="12"/>
      <c r="G322" s="12"/>
      <c r="H322" s="12"/>
      <c r="I322" s="12"/>
      <c r="J322" s="13"/>
      <c r="K322" s="13"/>
      <c r="L322" s="13"/>
      <c r="M322" s="13"/>
      <c r="N322" s="12"/>
      <c r="O322" s="12"/>
      <c r="P322" s="14" t="str">
        <f t="shared" si="182"/>
        <v/>
      </c>
      <c r="Q322" s="14" t="str">
        <f t="shared" si="183"/>
        <v/>
      </c>
      <c r="R322" s="14" t="str">
        <f t="shared" si="184"/>
        <v/>
      </c>
      <c r="S322" s="14" t="str">
        <f t="shared" si="185"/>
        <v/>
      </c>
      <c r="T322" s="14" t="str">
        <f t="shared" si="186"/>
        <v/>
      </c>
      <c r="U322" s="15" t="str">
        <f>IF(P322="","",P322*Config!$B$6)</f>
        <v/>
      </c>
      <c r="V322" s="15" t="str">
        <f>IF(Q322="","",Q322*Config!$B$6)</f>
        <v/>
      </c>
      <c r="W322" s="15" t="str">
        <f>IF(R322="","",R322*Config!$B$6)</f>
        <v/>
      </c>
      <c r="X322" s="15" t="str">
        <f>IF(S322="","",S322*Config!$B$6)</f>
        <v/>
      </c>
      <c r="Y322" s="15" t="str">
        <f>IF(T322="","",T322*Config!$B$6)</f>
        <v/>
      </c>
      <c r="Z322" s="15" t="str">
        <f>IF(U322="","",Config!$B$4 + SUM($U$2:U322))</f>
        <v/>
      </c>
      <c r="AA322" s="15" t="str">
        <f>IF(V322="","",Config!$B$4 + SUM($V$2:V322))</f>
        <v/>
      </c>
      <c r="AB322" s="15" t="str">
        <f>IF(W322="","",Config!$B$4 + SUM($W$2:W322))</f>
        <v/>
      </c>
      <c r="AC322" s="15" t="str">
        <f>IF(X322="","",Config!$B$4 + SUM($X$2:X322))</f>
        <v/>
      </c>
      <c r="AD322" s="15" t="str">
        <f>IF(Y322="","",Config!$B$4 + SUM($Y$2:Y322))</f>
        <v/>
      </c>
      <c r="AE322" s="15" t="str">
        <f>IF(P322="","",P322*J322/100*Config!$B$11)</f>
        <v/>
      </c>
      <c r="AF322" s="15" t="str">
        <f>IF(Q322="","",Q322*J322/100*Config!$B$11)</f>
        <v/>
      </c>
      <c r="AG322" s="15" t="str">
        <f>IF(R322="","",R322*J322/100*Config!$B$11)</f>
        <v/>
      </c>
      <c r="AH322" s="15" t="str">
        <f>IF(S322="","",S322*J322/100*Config!$B$11)</f>
        <v/>
      </c>
      <c r="AI322" s="15" t="str">
        <f>IF(T322="","",T322*J322/100*Config!$B$11)</f>
        <v/>
      </c>
      <c r="AJ322" s="15" t="str">
        <f>IF(AE322="","",Config!$B$9 + SUM($AE$2:AE322))</f>
        <v/>
      </c>
      <c r="AK322" s="15" t="str">
        <f>IF(AF322="","",Config!$B$9 + SUM($AF$2:AF322))</f>
        <v/>
      </c>
      <c r="AL322" s="15" t="str">
        <f>IF(AG322="","",Config!$B$9 + SUM($AG$2:AG322))</f>
        <v/>
      </c>
      <c r="AM322" s="15" t="str">
        <f>IF(AH322="","",Config!$B$9 + SUM($AH$2:AH322))</f>
        <v/>
      </c>
      <c r="AN322" s="15" t="str">
        <f>IF(AI322="","",Config!$B$9 + SUM($AI$2:AI322))</f>
        <v/>
      </c>
      <c r="AO322" s="16" t="str">
        <f t="shared" ref="AO322:AO385" si="200">IF(P322="","",IF(P322&gt;0,1,0))</f>
        <v/>
      </c>
      <c r="AP322" s="16" t="str">
        <f t="shared" ref="AP322:AP385" si="201">IF(Q322="","",IF(Q322&gt;0,1,0))</f>
        <v/>
      </c>
      <c r="AQ322" s="16" t="str">
        <f t="shared" ref="AQ322:AQ385" si="202">IF(R322="","",IF(R322&gt;0,1,0))</f>
        <v/>
      </c>
      <c r="AR322" s="16" t="str">
        <f t="shared" ref="AR322:AR385" si="203">IF(S322="","",IF(S322&gt;0,1,0))</f>
        <v/>
      </c>
      <c r="AS322" s="16" t="str">
        <f t="shared" ref="AS322:AS385" si="204">IF(T322="","",IF(T322&gt;0,1,0))</f>
        <v/>
      </c>
      <c r="AT322" s="17" t="str">
        <f t="shared" si="187"/>
        <v/>
      </c>
      <c r="AU322" s="17" t="str">
        <f t="shared" si="188"/>
        <v/>
      </c>
      <c r="AV322" s="17" t="str">
        <f t="shared" si="189"/>
        <v/>
      </c>
      <c r="AW322" s="17" t="str">
        <f t="shared" si="190"/>
        <v/>
      </c>
      <c r="AX322" s="17" t="str">
        <f t="shared" si="191"/>
        <v/>
      </c>
      <c r="AY322" s="17" t="str">
        <f t="shared" ref="AY322:AY385" si="205">IF(Z322="","",AT322-Z322)</f>
        <v/>
      </c>
      <c r="AZ322" s="17" t="str">
        <f t="shared" ref="AZ322:AZ385" si="206">IF(AA322="","",AU322-AA322)</f>
        <v/>
      </c>
      <c r="BA322" s="17" t="str">
        <f t="shared" ref="BA322:BA385" si="207">IF(AB322="","",AV322-AB322)</f>
        <v/>
      </c>
      <c r="BB322" s="17" t="str">
        <f t="shared" ref="BB322:BB385" si="208">IF(AC322="","",AW322-AC322)</f>
        <v/>
      </c>
      <c r="BC322" s="17" t="str">
        <f t="shared" ref="BC322:BC385" si="209">IF(AD322="","",AX322-AD322)</f>
        <v/>
      </c>
      <c r="BD322" s="17" t="str">
        <f>IF(OR(AE322="",B322=""),"",SUMIFS($AE$2:AE322,$B$2:B322,B322))</f>
        <v/>
      </c>
      <c r="BE322" s="17" t="str">
        <f>IF(OR(AF322="",B322=""),"",SUMIFS($AF$2:AF322,$B$2:B322,B322))</f>
        <v/>
      </c>
      <c r="BF322" s="17" t="str">
        <f>IF(OR(AG322="",B322=""),"",SUMIFS($AG$2:AG322,$B$2:B322,B322))</f>
        <v/>
      </c>
      <c r="BG322" s="17" t="str">
        <f>IF(OR(AH322="",B322=""),"",SUMIFS($AH$2:AH322,$B$2:B322,B322))</f>
        <v/>
      </c>
      <c r="BH322" s="17" t="str">
        <f>IF(OR(AI322="",B322=""),"",SUMIFS($AI$2:AI322,$B$2:B322,B322))</f>
        <v/>
      </c>
      <c r="BI322" s="17" t="str">
        <f t="shared" si="192"/>
        <v/>
      </c>
      <c r="BJ322" s="17" t="str">
        <f t="shared" si="193"/>
        <v/>
      </c>
      <c r="BK322" s="17" t="str">
        <f t="shared" si="194"/>
        <v/>
      </c>
      <c r="BL322" s="17" t="str">
        <f t="shared" si="195"/>
        <v/>
      </c>
      <c r="BM322" s="17" t="str">
        <f t="shared" si="196"/>
        <v/>
      </c>
      <c r="BN322" s="17" t="str">
        <f t="shared" ref="BN322:BN385" si="210">IF(AJ322="","",BI322-AJ322)</f>
        <v/>
      </c>
      <c r="BO322" s="17" t="str">
        <f t="shared" ref="BO322:BO385" si="211">IF(AK322="","",BJ322-AK322)</f>
        <v/>
      </c>
      <c r="BP322" s="17" t="str">
        <f t="shared" ref="BP322:BP385" si="212">IF(AL322="","",BK322-AL322)</f>
        <v/>
      </c>
      <c r="BQ322" s="17" t="str">
        <f t="shared" ref="BQ322:BQ385" si="213">IF(AM322="","",BL322-AM322)</f>
        <v/>
      </c>
      <c r="BR322" s="17" t="str">
        <f t="shared" ref="BR322:BR385" si="214">IF(AN322="","",BM322-AN322)</f>
        <v/>
      </c>
    </row>
    <row r="323" spans="1:70" x14ac:dyDescent="0.25">
      <c r="A323">
        <f t="shared" si="198"/>
        <v>322</v>
      </c>
      <c r="B323" s="9"/>
      <c r="C323" s="12"/>
      <c r="D323" s="11" t="str">
        <f t="shared" si="197"/>
        <v/>
      </c>
      <c r="E323" s="11" t="str">
        <f t="shared" si="199"/>
        <v/>
      </c>
      <c r="F323" s="12"/>
      <c r="G323" s="12"/>
      <c r="H323" s="12"/>
      <c r="I323" s="12"/>
      <c r="J323" s="13"/>
      <c r="K323" s="13"/>
      <c r="L323" s="13"/>
      <c r="M323" s="13"/>
      <c r="N323" s="12"/>
      <c r="O323" s="12"/>
      <c r="P323" s="14" t="str">
        <f t="shared" ref="P323:P386" si="215">IF(N323="","",IF(N323="SL",-1,K323/J323))</f>
        <v/>
      </c>
      <c r="Q323" s="14" t="str">
        <f t="shared" ref="Q323:Q386" si="216">IF(N323="","",IF(OR(N323="SL",N323="TP0"),-1,L323/J323))</f>
        <v/>
      </c>
      <c r="R323" s="14" t="str">
        <f t="shared" ref="R323:R386" si="217">IF(N323="","",IF(N323="TP2",M323/J323,-1))</f>
        <v/>
      </c>
      <c r="S323" s="14" t="str">
        <f t="shared" ref="S323:S386" si="218">IF(N323="","",IF(N323="SL",-1,IF(N323="TP0",0.5*K323/J323,0.5*(K323+L323)/J323)))</f>
        <v/>
      </c>
      <c r="T323" s="14" t="str">
        <f t="shared" ref="T323:T386" si="219">IF(N323="","",IF(N323="SL",-1,IF(N323="TP0",0.5*K323/J323-0.5,0.5*(K323+L323)/J323)))</f>
        <v/>
      </c>
      <c r="U323" s="15" t="str">
        <f>IF(P323="","",P323*Config!$B$6)</f>
        <v/>
      </c>
      <c r="V323" s="15" t="str">
        <f>IF(Q323="","",Q323*Config!$B$6)</f>
        <v/>
      </c>
      <c r="W323" s="15" t="str">
        <f>IF(R323="","",R323*Config!$B$6)</f>
        <v/>
      </c>
      <c r="X323" s="15" t="str">
        <f>IF(S323="","",S323*Config!$B$6)</f>
        <v/>
      </c>
      <c r="Y323" s="15" t="str">
        <f>IF(T323="","",T323*Config!$B$6)</f>
        <v/>
      </c>
      <c r="Z323" s="15" t="str">
        <f>IF(U323="","",Config!$B$4 + SUM($U$2:U323))</f>
        <v/>
      </c>
      <c r="AA323" s="15" t="str">
        <f>IF(V323="","",Config!$B$4 + SUM($V$2:V323))</f>
        <v/>
      </c>
      <c r="AB323" s="15" t="str">
        <f>IF(W323="","",Config!$B$4 + SUM($W$2:W323))</f>
        <v/>
      </c>
      <c r="AC323" s="15" t="str">
        <f>IF(X323="","",Config!$B$4 + SUM($X$2:X323))</f>
        <v/>
      </c>
      <c r="AD323" s="15" t="str">
        <f>IF(Y323="","",Config!$B$4 + SUM($Y$2:Y323))</f>
        <v/>
      </c>
      <c r="AE323" s="15" t="str">
        <f>IF(P323="","",P323*J323/100*Config!$B$11)</f>
        <v/>
      </c>
      <c r="AF323" s="15" t="str">
        <f>IF(Q323="","",Q323*J323/100*Config!$B$11)</f>
        <v/>
      </c>
      <c r="AG323" s="15" t="str">
        <f>IF(R323="","",R323*J323/100*Config!$B$11)</f>
        <v/>
      </c>
      <c r="AH323" s="15" t="str">
        <f>IF(S323="","",S323*J323/100*Config!$B$11)</f>
        <v/>
      </c>
      <c r="AI323" s="15" t="str">
        <f>IF(T323="","",T323*J323/100*Config!$B$11)</f>
        <v/>
      </c>
      <c r="AJ323" s="15" t="str">
        <f>IF(AE323="","",Config!$B$9 + SUM($AE$2:AE323))</f>
        <v/>
      </c>
      <c r="AK323" s="15" t="str">
        <f>IF(AF323="","",Config!$B$9 + SUM($AF$2:AF323))</f>
        <v/>
      </c>
      <c r="AL323" s="15" t="str">
        <f>IF(AG323="","",Config!$B$9 + SUM($AG$2:AG323))</f>
        <v/>
      </c>
      <c r="AM323" s="15" t="str">
        <f>IF(AH323="","",Config!$B$9 + SUM($AH$2:AH323))</f>
        <v/>
      </c>
      <c r="AN323" s="15" t="str">
        <f>IF(AI323="","",Config!$B$9 + SUM($AI$2:AI323))</f>
        <v/>
      </c>
      <c r="AO323" s="16" t="str">
        <f t="shared" si="200"/>
        <v/>
      </c>
      <c r="AP323" s="16" t="str">
        <f t="shared" si="201"/>
        <v/>
      </c>
      <c r="AQ323" s="16" t="str">
        <f t="shared" si="202"/>
        <v/>
      </c>
      <c r="AR323" s="16" t="str">
        <f t="shared" si="203"/>
        <v/>
      </c>
      <c r="AS323" s="16" t="str">
        <f t="shared" si="204"/>
        <v/>
      </c>
      <c r="AT323" s="17" t="str">
        <f t="shared" si="187"/>
        <v/>
      </c>
      <c r="AU323" s="17" t="str">
        <f t="shared" si="188"/>
        <v/>
      </c>
      <c r="AV323" s="17" t="str">
        <f t="shared" si="189"/>
        <v/>
      </c>
      <c r="AW323" s="17" t="str">
        <f t="shared" si="190"/>
        <v/>
      </c>
      <c r="AX323" s="17" t="str">
        <f t="shared" si="191"/>
        <v/>
      </c>
      <c r="AY323" s="17" t="str">
        <f t="shared" si="205"/>
        <v/>
      </c>
      <c r="AZ323" s="17" t="str">
        <f t="shared" si="206"/>
        <v/>
      </c>
      <c r="BA323" s="17" t="str">
        <f t="shared" si="207"/>
        <v/>
      </c>
      <c r="BB323" s="17" t="str">
        <f t="shared" si="208"/>
        <v/>
      </c>
      <c r="BC323" s="17" t="str">
        <f t="shared" si="209"/>
        <v/>
      </c>
      <c r="BD323" s="17" t="str">
        <f>IF(OR(AE323="",B323=""),"",SUMIFS($AE$2:AE323,$B$2:B323,B323))</f>
        <v/>
      </c>
      <c r="BE323" s="17" t="str">
        <f>IF(OR(AF323="",B323=""),"",SUMIFS($AF$2:AF323,$B$2:B323,B323))</f>
        <v/>
      </c>
      <c r="BF323" s="17" t="str">
        <f>IF(OR(AG323="",B323=""),"",SUMIFS($AG$2:AG323,$B$2:B323,B323))</f>
        <v/>
      </c>
      <c r="BG323" s="17" t="str">
        <f>IF(OR(AH323="",B323=""),"",SUMIFS($AH$2:AH323,$B$2:B323,B323))</f>
        <v/>
      </c>
      <c r="BH323" s="17" t="str">
        <f>IF(OR(AI323="",B323=""),"",SUMIFS($AI$2:AI323,$B$2:B323,B323))</f>
        <v/>
      </c>
      <c r="BI323" s="17" t="str">
        <f t="shared" si="192"/>
        <v/>
      </c>
      <c r="BJ323" s="17" t="str">
        <f t="shared" si="193"/>
        <v/>
      </c>
      <c r="BK323" s="17" t="str">
        <f t="shared" si="194"/>
        <v/>
      </c>
      <c r="BL323" s="17" t="str">
        <f t="shared" si="195"/>
        <v/>
      </c>
      <c r="BM323" s="17" t="str">
        <f t="shared" si="196"/>
        <v/>
      </c>
      <c r="BN323" s="17" t="str">
        <f t="shared" si="210"/>
        <v/>
      </c>
      <c r="BO323" s="17" t="str">
        <f t="shared" si="211"/>
        <v/>
      </c>
      <c r="BP323" s="17" t="str">
        <f t="shared" si="212"/>
        <v/>
      </c>
      <c r="BQ323" s="17" t="str">
        <f t="shared" si="213"/>
        <v/>
      </c>
      <c r="BR323" s="17" t="str">
        <f t="shared" si="214"/>
        <v/>
      </c>
    </row>
    <row r="324" spans="1:70" x14ac:dyDescent="0.25">
      <c r="A324">
        <f t="shared" si="198"/>
        <v>323</v>
      </c>
      <c r="B324" s="9"/>
      <c r="C324" s="12"/>
      <c r="D324" s="11" t="str">
        <f t="shared" si="197"/>
        <v/>
      </c>
      <c r="E324" s="11" t="str">
        <f t="shared" si="199"/>
        <v/>
      </c>
      <c r="F324" s="12"/>
      <c r="G324" s="12"/>
      <c r="H324" s="12"/>
      <c r="I324" s="12"/>
      <c r="J324" s="13"/>
      <c r="K324" s="13"/>
      <c r="L324" s="13"/>
      <c r="M324" s="13"/>
      <c r="N324" s="12"/>
      <c r="O324" s="12"/>
      <c r="P324" s="14" t="str">
        <f t="shared" si="215"/>
        <v/>
      </c>
      <c r="Q324" s="14" t="str">
        <f t="shared" si="216"/>
        <v/>
      </c>
      <c r="R324" s="14" t="str">
        <f t="shared" si="217"/>
        <v/>
      </c>
      <c r="S324" s="14" t="str">
        <f t="shared" si="218"/>
        <v/>
      </c>
      <c r="T324" s="14" t="str">
        <f t="shared" si="219"/>
        <v/>
      </c>
      <c r="U324" s="15" t="str">
        <f>IF(P324="","",P324*Config!$B$6)</f>
        <v/>
      </c>
      <c r="V324" s="15" t="str">
        <f>IF(Q324="","",Q324*Config!$B$6)</f>
        <v/>
      </c>
      <c r="W324" s="15" t="str">
        <f>IF(R324="","",R324*Config!$B$6)</f>
        <v/>
      </c>
      <c r="X324" s="15" t="str">
        <f>IF(S324="","",S324*Config!$B$6)</f>
        <v/>
      </c>
      <c r="Y324" s="15" t="str">
        <f>IF(T324="","",T324*Config!$B$6)</f>
        <v/>
      </c>
      <c r="Z324" s="15" t="str">
        <f>IF(U324="","",Config!$B$4 + SUM($U$2:U324))</f>
        <v/>
      </c>
      <c r="AA324" s="15" t="str">
        <f>IF(V324="","",Config!$B$4 + SUM($V$2:V324))</f>
        <v/>
      </c>
      <c r="AB324" s="15" t="str">
        <f>IF(W324="","",Config!$B$4 + SUM($W$2:W324))</f>
        <v/>
      </c>
      <c r="AC324" s="15" t="str">
        <f>IF(X324="","",Config!$B$4 + SUM($X$2:X324))</f>
        <v/>
      </c>
      <c r="AD324" s="15" t="str">
        <f>IF(Y324="","",Config!$B$4 + SUM($Y$2:Y324))</f>
        <v/>
      </c>
      <c r="AE324" s="15" t="str">
        <f>IF(P324="","",P324*J324/100*Config!$B$11)</f>
        <v/>
      </c>
      <c r="AF324" s="15" t="str">
        <f>IF(Q324="","",Q324*J324/100*Config!$B$11)</f>
        <v/>
      </c>
      <c r="AG324" s="15" t="str">
        <f>IF(R324="","",R324*J324/100*Config!$B$11)</f>
        <v/>
      </c>
      <c r="AH324" s="15" t="str">
        <f>IF(S324="","",S324*J324/100*Config!$B$11)</f>
        <v/>
      </c>
      <c r="AI324" s="15" t="str">
        <f>IF(T324="","",T324*J324/100*Config!$B$11)</f>
        <v/>
      </c>
      <c r="AJ324" s="15" t="str">
        <f>IF(AE324="","",Config!$B$9 + SUM($AE$2:AE324))</f>
        <v/>
      </c>
      <c r="AK324" s="15" t="str">
        <f>IF(AF324="","",Config!$B$9 + SUM($AF$2:AF324))</f>
        <v/>
      </c>
      <c r="AL324" s="15" t="str">
        <f>IF(AG324="","",Config!$B$9 + SUM($AG$2:AG324))</f>
        <v/>
      </c>
      <c r="AM324" s="15" t="str">
        <f>IF(AH324="","",Config!$B$9 + SUM($AH$2:AH324))</f>
        <v/>
      </c>
      <c r="AN324" s="15" t="str">
        <f>IF(AI324="","",Config!$B$9 + SUM($AI$2:AI324))</f>
        <v/>
      </c>
      <c r="AO324" s="16" t="str">
        <f t="shared" si="200"/>
        <v/>
      </c>
      <c r="AP324" s="16" t="str">
        <f t="shared" si="201"/>
        <v/>
      </c>
      <c r="AQ324" s="16" t="str">
        <f t="shared" si="202"/>
        <v/>
      </c>
      <c r="AR324" s="16" t="str">
        <f t="shared" si="203"/>
        <v/>
      </c>
      <c r="AS324" s="16" t="str">
        <f t="shared" si="204"/>
        <v/>
      </c>
      <c r="AT324" s="17" t="str">
        <f t="shared" si="187"/>
        <v/>
      </c>
      <c r="AU324" s="17" t="str">
        <f t="shared" si="188"/>
        <v/>
      </c>
      <c r="AV324" s="17" t="str">
        <f t="shared" si="189"/>
        <v/>
      </c>
      <c r="AW324" s="17" t="str">
        <f t="shared" si="190"/>
        <v/>
      </c>
      <c r="AX324" s="17" t="str">
        <f t="shared" si="191"/>
        <v/>
      </c>
      <c r="AY324" s="17" t="str">
        <f t="shared" si="205"/>
        <v/>
      </c>
      <c r="AZ324" s="17" t="str">
        <f t="shared" si="206"/>
        <v/>
      </c>
      <c r="BA324" s="17" t="str">
        <f t="shared" si="207"/>
        <v/>
      </c>
      <c r="BB324" s="17" t="str">
        <f t="shared" si="208"/>
        <v/>
      </c>
      <c r="BC324" s="17" t="str">
        <f t="shared" si="209"/>
        <v/>
      </c>
      <c r="BD324" s="17" t="str">
        <f>IF(OR(AE324="",B324=""),"",SUMIFS($AE$2:AE324,$B$2:B324,B324))</f>
        <v/>
      </c>
      <c r="BE324" s="17" t="str">
        <f>IF(OR(AF324="",B324=""),"",SUMIFS($AF$2:AF324,$B$2:B324,B324))</f>
        <v/>
      </c>
      <c r="BF324" s="17" t="str">
        <f>IF(OR(AG324="",B324=""),"",SUMIFS($AG$2:AG324,$B$2:B324,B324))</f>
        <v/>
      </c>
      <c r="BG324" s="17" t="str">
        <f>IF(OR(AH324="",B324=""),"",SUMIFS($AH$2:AH324,$B$2:B324,B324))</f>
        <v/>
      </c>
      <c r="BH324" s="17" t="str">
        <f>IF(OR(AI324="",B324=""),"",SUMIFS($AI$2:AI324,$B$2:B324,B324))</f>
        <v/>
      </c>
      <c r="BI324" s="17" t="str">
        <f t="shared" si="192"/>
        <v/>
      </c>
      <c r="BJ324" s="17" t="str">
        <f t="shared" si="193"/>
        <v/>
      </c>
      <c r="BK324" s="17" t="str">
        <f t="shared" si="194"/>
        <v/>
      </c>
      <c r="BL324" s="17" t="str">
        <f t="shared" si="195"/>
        <v/>
      </c>
      <c r="BM324" s="17" t="str">
        <f t="shared" si="196"/>
        <v/>
      </c>
      <c r="BN324" s="17" t="str">
        <f t="shared" si="210"/>
        <v/>
      </c>
      <c r="BO324" s="17" t="str">
        <f t="shared" si="211"/>
        <v/>
      </c>
      <c r="BP324" s="17" t="str">
        <f t="shared" si="212"/>
        <v/>
      </c>
      <c r="BQ324" s="17" t="str">
        <f t="shared" si="213"/>
        <v/>
      </c>
      <c r="BR324" s="17" t="str">
        <f t="shared" si="214"/>
        <v/>
      </c>
    </row>
    <row r="325" spans="1:70" x14ac:dyDescent="0.25">
      <c r="A325">
        <f t="shared" si="198"/>
        <v>324</v>
      </c>
      <c r="B325" s="9"/>
      <c r="C325" s="12"/>
      <c r="D325" s="11" t="str">
        <f t="shared" si="197"/>
        <v/>
      </c>
      <c r="E325" s="11" t="str">
        <f t="shared" si="199"/>
        <v/>
      </c>
      <c r="F325" s="12"/>
      <c r="G325" s="12"/>
      <c r="H325" s="12"/>
      <c r="I325" s="12"/>
      <c r="J325" s="13"/>
      <c r="K325" s="13"/>
      <c r="L325" s="13"/>
      <c r="M325" s="13"/>
      <c r="N325" s="12"/>
      <c r="O325" s="12"/>
      <c r="P325" s="14" t="str">
        <f t="shared" si="215"/>
        <v/>
      </c>
      <c r="Q325" s="14" t="str">
        <f t="shared" si="216"/>
        <v/>
      </c>
      <c r="R325" s="14" t="str">
        <f t="shared" si="217"/>
        <v/>
      </c>
      <c r="S325" s="14" t="str">
        <f t="shared" si="218"/>
        <v/>
      </c>
      <c r="T325" s="14" t="str">
        <f t="shared" si="219"/>
        <v/>
      </c>
      <c r="U325" s="15" t="str">
        <f>IF(P325="","",P325*Config!$B$6)</f>
        <v/>
      </c>
      <c r="V325" s="15" t="str">
        <f>IF(Q325="","",Q325*Config!$B$6)</f>
        <v/>
      </c>
      <c r="W325" s="15" t="str">
        <f>IF(R325="","",R325*Config!$B$6)</f>
        <v/>
      </c>
      <c r="X325" s="15" t="str">
        <f>IF(S325="","",S325*Config!$B$6)</f>
        <v/>
      </c>
      <c r="Y325" s="15" t="str">
        <f>IF(T325="","",T325*Config!$B$6)</f>
        <v/>
      </c>
      <c r="Z325" s="15" t="str">
        <f>IF(U325="","",Config!$B$4 + SUM($U$2:U325))</f>
        <v/>
      </c>
      <c r="AA325" s="15" t="str">
        <f>IF(V325="","",Config!$B$4 + SUM($V$2:V325))</f>
        <v/>
      </c>
      <c r="AB325" s="15" t="str">
        <f>IF(W325="","",Config!$B$4 + SUM($W$2:W325))</f>
        <v/>
      </c>
      <c r="AC325" s="15" t="str">
        <f>IF(X325="","",Config!$B$4 + SUM($X$2:X325))</f>
        <v/>
      </c>
      <c r="AD325" s="15" t="str">
        <f>IF(Y325="","",Config!$B$4 + SUM($Y$2:Y325))</f>
        <v/>
      </c>
      <c r="AE325" s="15" t="str">
        <f>IF(P325="","",P325*J325/100*Config!$B$11)</f>
        <v/>
      </c>
      <c r="AF325" s="15" t="str">
        <f>IF(Q325="","",Q325*J325/100*Config!$B$11)</f>
        <v/>
      </c>
      <c r="AG325" s="15" t="str">
        <f>IF(R325="","",R325*J325/100*Config!$B$11)</f>
        <v/>
      </c>
      <c r="AH325" s="15" t="str">
        <f>IF(S325="","",S325*J325/100*Config!$B$11)</f>
        <v/>
      </c>
      <c r="AI325" s="15" t="str">
        <f>IF(T325="","",T325*J325/100*Config!$B$11)</f>
        <v/>
      </c>
      <c r="AJ325" s="15" t="str">
        <f>IF(AE325="","",Config!$B$9 + SUM($AE$2:AE325))</f>
        <v/>
      </c>
      <c r="AK325" s="15" t="str">
        <f>IF(AF325="","",Config!$B$9 + SUM($AF$2:AF325))</f>
        <v/>
      </c>
      <c r="AL325" s="15" t="str">
        <f>IF(AG325="","",Config!$B$9 + SUM($AG$2:AG325))</f>
        <v/>
      </c>
      <c r="AM325" s="15" t="str">
        <f>IF(AH325="","",Config!$B$9 + SUM($AH$2:AH325))</f>
        <v/>
      </c>
      <c r="AN325" s="15" t="str">
        <f>IF(AI325="","",Config!$B$9 + SUM($AI$2:AI325))</f>
        <v/>
      </c>
      <c r="AO325" s="16" t="str">
        <f t="shared" si="200"/>
        <v/>
      </c>
      <c r="AP325" s="16" t="str">
        <f t="shared" si="201"/>
        <v/>
      </c>
      <c r="AQ325" s="16" t="str">
        <f t="shared" si="202"/>
        <v/>
      </c>
      <c r="AR325" s="16" t="str">
        <f t="shared" si="203"/>
        <v/>
      </c>
      <c r="AS325" s="16" t="str">
        <f t="shared" si="204"/>
        <v/>
      </c>
      <c r="AT325" s="17" t="str">
        <f t="shared" ref="AT325:AT388" si="220">IF(Z325="","",IF(AT324="",Z325,MAX(AT324,Z325)))</f>
        <v/>
      </c>
      <c r="AU325" s="17" t="str">
        <f t="shared" ref="AU325:AU388" si="221">IF(AA325="","",IF(AU324="",AA325,MAX(AU324,AA325)))</f>
        <v/>
      </c>
      <c r="AV325" s="17" t="str">
        <f t="shared" ref="AV325:AV388" si="222">IF(AB325="","",IF(AV324="",AB325,MAX(AV324,AB325)))</f>
        <v/>
      </c>
      <c r="AW325" s="17" t="str">
        <f t="shared" ref="AW325:AW388" si="223">IF(AC325="","",IF(AW324="",AC325,MAX(AW324,AC325)))</f>
        <v/>
      </c>
      <c r="AX325" s="17" t="str">
        <f t="shared" ref="AX325:AX388" si="224">IF(AD325="","",IF(AX324="",AD325,MAX(AX324,AD325)))</f>
        <v/>
      </c>
      <c r="AY325" s="17" t="str">
        <f t="shared" si="205"/>
        <v/>
      </c>
      <c r="AZ325" s="17" t="str">
        <f t="shared" si="206"/>
        <v/>
      </c>
      <c r="BA325" s="17" t="str">
        <f t="shared" si="207"/>
        <v/>
      </c>
      <c r="BB325" s="17" t="str">
        <f t="shared" si="208"/>
        <v/>
      </c>
      <c r="BC325" s="17" t="str">
        <f t="shared" si="209"/>
        <v/>
      </c>
      <c r="BD325" s="17" t="str">
        <f>IF(OR(AE325="",B325=""),"",SUMIFS($AE$2:AE325,$B$2:B325,B325))</f>
        <v/>
      </c>
      <c r="BE325" s="17" t="str">
        <f>IF(OR(AF325="",B325=""),"",SUMIFS($AF$2:AF325,$B$2:B325,B325))</f>
        <v/>
      </c>
      <c r="BF325" s="17" t="str">
        <f>IF(OR(AG325="",B325=""),"",SUMIFS($AG$2:AG325,$B$2:B325,B325))</f>
        <v/>
      </c>
      <c r="BG325" s="17" t="str">
        <f>IF(OR(AH325="",B325=""),"",SUMIFS($AH$2:AH325,$B$2:B325,B325))</f>
        <v/>
      </c>
      <c r="BH325" s="17" t="str">
        <f>IF(OR(AI325="",B325=""),"",SUMIFS($AI$2:AI325,$B$2:B325,B325))</f>
        <v/>
      </c>
      <c r="BI325" s="17" t="str">
        <f t="shared" ref="BI325:BI388" si="225">IF(AJ325="","",IF(BI324="",AJ325,MAX(BI324,AJ325)))</f>
        <v/>
      </c>
      <c r="BJ325" s="17" t="str">
        <f t="shared" ref="BJ325:BJ388" si="226">IF(AK325="","",IF(BJ324="",AK325,MAX(BJ324,AK325)))</f>
        <v/>
      </c>
      <c r="BK325" s="17" t="str">
        <f t="shared" ref="BK325:BK388" si="227">IF(AL325="","",IF(BK324="",AL325,MAX(BK324,AL325)))</f>
        <v/>
      </c>
      <c r="BL325" s="17" t="str">
        <f t="shared" ref="BL325:BL388" si="228">IF(AM325="","",IF(BL324="",AM325,MAX(BL324,AM325)))</f>
        <v/>
      </c>
      <c r="BM325" s="17" t="str">
        <f t="shared" ref="BM325:BM388" si="229">IF(AN325="","",IF(BM324="",AN325,MAX(BM324,AN325)))</f>
        <v/>
      </c>
      <c r="BN325" s="17" t="str">
        <f t="shared" si="210"/>
        <v/>
      </c>
      <c r="BO325" s="17" t="str">
        <f t="shared" si="211"/>
        <v/>
      </c>
      <c r="BP325" s="17" t="str">
        <f t="shared" si="212"/>
        <v/>
      </c>
      <c r="BQ325" s="17" t="str">
        <f t="shared" si="213"/>
        <v/>
      </c>
      <c r="BR325" s="17" t="str">
        <f t="shared" si="214"/>
        <v/>
      </c>
    </row>
    <row r="326" spans="1:70" x14ac:dyDescent="0.25">
      <c r="A326">
        <f t="shared" si="198"/>
        <v>325</v>
      </c>
      <c r="B326" s="9"/>
      <c r="C326" s="12"/>
      <c r="D326" s="11" t="str">
        <f t="shared" si="197"/>
        <v/>
      </c>
      <c r="E326" s="11" t="str">
        <f t="shared" si="199"/>
        <v/>
      </c>
      <c r="F326" s="12"/>
      <c r="G326" s="12"/>
      <c r="H326" s="12"/>
      <c r="I326" s="12"/>
      <c r="J326" s="13"/>
      <c r="K326" s="13"/>
      <c r="L326" s="13"/>
      <c r="M326" s="13"/>
      <c r="N326" s="12"/>
      <c r="O326" s="12"/>
      <c r="P326" s="14" t="str">
        <f t="shared" si="215"/>
        <v/>
      </c>
      <c r="Q326" s="14" t="str">
        <f t="shared" si="216"/>
        <v/>
      </c>
      <c r="R326" s="14" t="str">
        <f t="shared" si="217"/>
        <v/>
      </c>
      <c r="S326" s="14" t="str">
        <f t="shared" si="218"/>
        <v/>
      </c>
      <c r="T326" s="14" t="str">
        <f t="shared" si="219"/>
        <v/>
      </c>
      <c r="U326" s="15" t="str">
        <f>IF(P326="","",P326*Config!$B$6)</f>
        <v/>
      </c>
      <c r="V326" s="15" t="str">
        <f>IF(Q326="","",Q326*Config!$B$6)</f>
        <v/>
      </c>
      <c r="W326" s="15" t="str">
        <f>IF(R326="","",R326*Config!$B$6)</f>
        <v/>
      </c>
      <c r="X326" s="15" t="str">
        <f>IF(S326="","",S326*Config!$B$6)</f>
        <v/>
      </c>
      <c r="Y326" s="15" t="str">
        <f>IF(T326="","",T326*Config!$B$6)</f>
        <v/>
      </c>
      <c r="Z326" s="15" t="str">
        <f>IF(U326="","",Config!$B$4 + SUM($U$2:U326))</f>
        <v/>
      </c>
      <c r="AA326" s="15" t="str">
        <f>IF(V326="","",Config!$B$4 + SUM($V$2:V326))</f>
        <v/>
      </c>
      <c r="AB326" s="15" t="str">
        <f>IF(W326="","",Config!$B$4 + SUM($W$2:W326))</f>
        <v/>
      </c>
      <c r="AC326" s="15" t="str">
        <f>IF(X326="","",Config!$B$4 + SUM($X$2:X326))</f>
        <v/>
      </c>
      <c r="AD326" s="15" t="str">
        <f>IF(Y326="","",Config!$B$4 + SUM($Y$2:Y326))</f>
        <v/>
      </c>
      <c r="AE326" s="15" t="str">
        <f>IF(P326="","",P326*J326/100*Config!$B$11)</f>
        <v/>
      </c>
      <c r="AF326" s="15" t="str">
        <f>IF(Q326="","",Q326*J326/100*Config!$B$11)</f>
        <v/>
      </c>
      <c r="AG326" s="15" t="str">
        <f>IF(R326="","",R326*J326/100*Config!$B$11)</f>
        <v/>
      </c>
      <c r="AH326" s="15" t="str">
        <f>IF(S326="","",S326*J326/100*Config!$B$11)</f>
        <v/>
      </c>
      <c r="AI326" s="15" t="str">
        <f>IF(T326="","",T326*J326/100*Config!$B$11)</f>
        <v/>
      </c>
      <c r="AJ326" s="15" t="str">
        <f>IF(AE326="","",Config!$B$9 + SUM($AE$2:AE326))</f>
        <v/>
      </c>
      <c r="AK326" s="15" t="str">
        <f>IF(AF326="","",Config!$B$9 + SUM($AF$2:AF326))</f>
        <v/>
      </c>
      <c r="AL326" s="15" t="str">
        <f>IF(AG326="","",Config!$B$9 + SUM($AG$2:AG326))</f>
        <v/>
      </c>
      <c r="AM326" s="15" t="str">
        <f>IF(AH326="","",Config!$B$9 + SUM($AH$2:AH326))</f>
        <v/>
      </c>
      <c r="AN326" s="15" t="str">
        <f>IF(AI326="","",Config!$B$9 + SUM($AI$2:AI326))</f>
        <v/>
      </c>
      <c r="AO326" s="16" t="str">
        <f t="shared" si="200"/>
        <v/>
      </c>
      <c r="AP326" s="16" t="str">
        <f t="shared" si="201"/>
        <v/>
      </c>
      <c r="AQ326" s="16" t="str">
        <f t="shared" si="202"/>
        <v/>
      </c>
      <c r="AR326" s="16" t="str">
        <f t="shared" si="203"/>
        <v/>
      </c>
      <c r="AS326" s="16" t="str">
        <f t="shared" si="204"/>
        <v/>
      </c>
      <c r="AT326" s="17" t="str">
        <f t="shared" si="220"/>
        <v/>
      </c>
      <c r="AU326" s="17" t="str">
        <f t="shared" si="221"/>
        <v/>
      </c>
      <c r="AV326" s="17" t="str">
        <f t="shared" si="222"/>
        <v/>
      </c>
      <c r="AW326" s="17" t="str">
        <f t="shared" si="223"/>
        <v/>
      </c>
      <c r="AX326" s="17" t="str">
        <f t="shared" si="224"/>
        <v/>
      </c>
      <c r="AY326" s="17" t="str">
        <f t="shared" si="205"/>
        <v/>
      </c>
      <c r="AZ326" s="17" t="str">
        <f t="shared" si="206"/>
        <v/>
      </c>
      <c r="BA326" s="17" t="str">
        <f t="shared" si="207"/>
        <v/>
      </c>
      <c r="BB326" s="17" t="str">
        <f t="shared" si="208"/>
        <v/>
      </c>
      <c r="BC326" s="17" t="str">
        <f t="shared" si="209"/>
        <v/>
      </c>
      <c r="BD326" s="17" t="str">
        <f>IF(OR(AE326="",B326=""),"",SUMIFS($AE$2:AE326,$B$2:B326,B326))</f>
        <v/>
      </c>
      <c r="BE326" s="17" t="str">
        <f>IF(OR(AF326="",B326=""),"",SUMIFS($AF$2:AF326,$B$2:B326,B326))</f>
        <v/>
      </c>
      <c r="BF326" s="17" t="str">
        <f>IF(OR(AG326="",B326=""),"",SUMIFS($AG$2:AG326,$B$2:B326,B326))</f>
        <v/>
      </c>
      <c r="BG326" s="17" t="str">
        <f>IF(OR(AH326="",B326=""),"",SUMIFS($AH$2:AH326,$B$2:B326,B326))</f>
        <v/>
      </c>
      <c r="BH326" s="17" t="str">
        <f>IF(OR(AI326="",B326=""),"",SUMIFS($AI$2:AI326,$B$2:B326,B326))</f>
        <v/>
      </c>
      <c r="BI326" s="17" t="str">
        <f t="shared" si="225"/>
        <v/>
      </c>
      <c r="BJ326" s="17" t="str">
        <f t="shared" si="226"/>
        <v/>
      </c>
      <c r="BK326" s="17" t="str">
        <f t="shared" si="227"/>
        <v/>
      </c>
      <c r="BL326" s="17" t="str">
        <f t="shared" si="228"/>
        <v/>
      </c>
      <c r="BM326" s="17" t="str">
        <f t="shared" si="229"/>
        <v/>
      </c>
      <c r="BN326" s="17" t="str">
        <f t="shared" si="210"/>
        <v/>
      </c>
      <c r="BO326" s="17" t="str">
        <f t="shared" si="211"/>
        <v/>
      </c>
      <c r="BP326" s="17" t="str">
        <f t="shared" si="212"/>
        <v/>
      </c>
      <c r="BQ326" s="17" t="str">
        <f t="shared" si="213"/>
        <v/>
      </c>
      <c r="BR326" s="17" t="str">
        <f t="shared" si="214"/>
        <v/>
      </c>
    </row>
    <row r="327" spans="1:70" x14ac:dyDescent="0.25">
      <c r="A327">
        <f t="shared" si="198"/>
        <v>326</v>
      </c>
      <c r="B327" s="9"/>
      <c r="C327" s="12"/>
      <c r="D327" s="11" t="str">
        <f t="shared" si="197"/>
        <v/>
      </c>
      <c r="E327" s="11" t="str">
        <f t="shared" si="199"/>
        <v/>
      </c>
      <c r="F327" s="12"/>
      <c r="G327" s="12"/>
      <c r="H327" s="12"/>
      <c r="I327" s="12"/>
      <c r="J327" s="13"/>
      <c r="K327" s="13"/>
      <c r="L327" s="13"/>
      <c r="M327" s="13"/>
      <c r="N327" s="12"/>
      <c r="O327" s="12"/>
      <c r="P327" s="14" t="str">
        <f t="shared" si="215"/>
        <v/>
      </c>
      <c r="Q327" s="14" t="str">
        <f t="shared" si="216"/>
        <v/>
      </c>
      <c r="R327" s="14" t="str">
        <f t="shared" si="217"/>
        <v/>
      </c>
      <c r="S327" s="14" t="str">
        <f t="shared" si="218"/>
        <v/>
      </c>
      <c r="T327" s="14" t="str">
        <f t="shared" si="219"/>
        <v/>
      </c>
      <c r="U327" s="15" t="str">
        <f>IF(P327="","",P327*Config!$B$6)</f>
        <v/>
      </c>
      <c r="V327" s="15" t="str">
        <f>IF(Q327="","",Q327*Config!$B$6)</f>
        <v/>
      </c>
      <c r="W327" s="15" t="str">
        <f>IF(R327="","",R327*Config!$B$6)</f>
        <v/>
      </c>
      <c r="X327" s="15" t="str">
        <f>IF(S327="","",S327*Config!$B$6)</f>
        <v/>
      </c>
      <c r="Y327" s="15" t="str">
        <f>IF(T327="","",T327*Config!$B$6)</f>
        <v/>
      </c>
      <c r="Z327" s="15" t="str">
        <f>IF(U327="","",Config!$B$4 + SUM($U$2:U327))</f>
        <v/>
      </c>
      <c r="AA327" s="15" t="str">
        <f>IF(V327="","",Config!$B$4 + SUM($V$2:V327))</f>
        <v/>
      </c>
      <c r="AB327" s="15" t="str">
        <f>IF(W327="","",Config!$B$4 + SUM($W$2:W327))</f>
        <v/>
      </c>
      <c r="AC327" s="15" t="str">
        <f>IF(X327="","",Config!$B$4 + SUM($X$2:X327))</f>
        <v/>
      </c>
      <c r="AD327" s="15" t="str">
        <f>IF(Y327="","",Config!$B$4 + SUM($Y$2:Y327))</f>
        <v/>
      </c>
      <c r="AE327" s="15" t="str">
        <f>IF(P327="","",P327*J327/100*Config!$B$11)</f>
        <v/>
      </c>
      <c r="AF327" s="15" t="str">
        <f>IF(Q327="","",Q327*J327/100*Config!$B$11)</f>
        <v/>
      </c>
      <c r="AG327" s="15" t="str">
        <f>IF(R327="","",R327*J327/100*Config!$B$11)</f>
        <v/>
      </c>
      <c r="AH327" s="15" t="str">
        <f>IF(S327="","",S327*J327/100*Config!$B$11)</f>
        <v/>
      </c>
      <c r="AI327" s="15" t="str">
        <f>IF(T327="","",T327*J327/100*Config!$B$11)</f>
        <v/>
      </c>
      <c r="AJ327" s="15" t="str">
        <f>IF(AE327="","",Config!$B$9 + SUM($AE$2:AE327))</f>
        <v/>
      </c>
      <c r="AK327" s="15" t="str">
        <f>IF(AF327="","",Config!$B$9 + SUM($AF$2:AF327))</f>
        <v/>
      </c>
      <c r="AL327" s="15" t="str">
        <f>IF(AG327="","",Config!$B$9 + SUM($AG$2:AG327))</f>
        <v/>
      </c>
      <c r="AM327" s="15" t="str">
        <f>IF(AH327="","",Config!$B$9 + SUM($AH$2:AH327))</f>
        <v/>
      </c>
      <c r="AN327" s="15" t="str">
        <f>IF(AI327="","",Config!$B$9 + SUM($AI$2:AI327))</f>
        <v/>
      </c>
      <c r="AO327" s="16" t="str">
        <f t="shared" si="200"/>
        <v/>
      </c>
      <c r="AP327" s="16" t="str">
        <f t="shared" si="201"/>
        <v/>
      </c>
      <c r="AQ327" s="16" t="str">
        <f t="shared" si="202"/>
        <v/>
      </c>
      <c r="AR327" s="16" t="str">
        <f t="shared" si="203"/>
        <v/>
      </c>
      <c r="AS327" s="16" t="str">
        <f t="shared" si="204"/>
        <v/>
      </c>
      <c r="AT327" s="17" t="str">
        <f t="shared" si="220"/>
        <v/>
      </c>
      <c r="AU327" s="17" t="str">
        <f t="shared" si="221"/>
        <v/>
      </c>
      <c r="AV327" s="17" t="str">
        <f t="shared" si="222"/>
        <v/>
      </c>
      <c r="AW327" s="17" t="str">
        <f t="shared" si="223"/>
        <v/>
      </c>
      <c r="AX327" s="17" t="str">
        <f t="shared" si="224"/>
        <v/>
      </c>
      <c r="AY327" s="17" t="str">
        <f t="shared" si="205"/>
        <v/>
      </c>
      <c r="AZ327" s="17" t="str">
        <f t="shared" si="206"/>
        <v/>
      </c>
      <c r="BA327" s="17" t="str">
        <f t="shared" si="207"/>
        <v/>
      </c>
      <c r="BB327" s="17" t="str">
        <f t="shared" si="208"/>
        <v/>
      </c>
      <c r="BC327" s="17" t="str">
        <f t="shared" si="209"/>
        <v/>
      </c>
      <c r="BD327" s="17" t="str">
        <f>IF(OR(AE327="",B327=""),"",SUMIFS($AE$2:AE327,$B$2:B327,B327))</f>
        <v/>
      </c>
      <c r="BE327" s="17" t="str">
        <f>IF(OR(AF327="",B327=""),"",SUMIFS($AF$2:AF327,$B$2:B327,B327))</f>
        <v/>
      </c>
      <c r="BF327" s="17" t="str">
        <f>IF(OR(AG327="",B327=""),"",SUMIFS($AG$2:AG327,$B$2:B327,B327))</f>
        <v/>
      </c>
      <c r="BG327" s="17" t="str">
        <f>IF(OR(AH327="",B327=""),"",SUMIFS($AH$2:AH327,$B$2:B327,B327))</f>
        <v/>
      </c>
      <c r="BH327" s="17" t="str">
        <f>IF(OR(AI327="",B327=""),"",SUMIFS($AI$2:AI327,$B$2:B327,B327))</f>
        <v/>
      </c>
      <c r="BI327" s="17" t="str">
        <f t="shared" si="225"/>
        <v/>
      </c>
      <c r="BJ327" s="17" t="str">
        <f t="shared" si="226"/>
        <v/>
      </c>
      <c r="BK327" s="17" t="str">
        <f t="shared" si="227"/>
        <v/>
      </c>
      <c r="BL327" s="17" t="str">
        <f t="shared" si="228"/>
        <v/>
      </c>
      <c r="BM327" s="17" t="str">
        <f t="shared" si="229"/>
        <v/>
      </c>
      <c r="BN327" s="17" t="str">
        <f t="shared" si="210"/>
        <v/>
      </c>
      <c r="BO327" s="17" t="str">
        <f t="shared" si="211"/>
        <v/>
      </c>
      <c r="BP327" s="17" t="str">
        <f t="shared" si="212"/>
        <v/>
      </c>
      <c r="BQ327" s="17" t="str">
        <f t="shared" si="213"/>
        <v/>
      </c>
      <c r="BR327" s="17" t="str">
        <f t="shared" si="214"/>
        <v/>
      </c>
    </row>
    <row r="328" spans="1:70" x14ac:dyDescent="0.25">
      <c r="A328">
        <f t="shared" si="198"/>
        <v>327</v>
      </c>
      <c r="B328" s="9"/>
      <c r="C328" s="12"/>
      <c r="D328" s="11" t="str">
        <f t="shared" si="197"/>
        <v/>
      </c>
      <c r="E328" s="11" t="str">
        <f t="shared" si="199"/>
        <v/>
      </c>
      <c r="F328" s="12"/>
      <c r="G328" s="12"/>
      <c r="H328" s="12"/>
      <c r="I328" s="12"/>
      <c r="J328" s="13"/>
      <c r="K328" s="13"/>
      <c r="L328" s="13"/>
      <c r="M328" s="13"/>
      <c r="N328" s="12"/>
      <c r="O328" s="12"/>
      <c r="P328" s="14" t="str">
        <f t="shared" si="215"/>
        <v/>
      </c>
      <c r="Q328" s="14" t="str">
        <f t="shared" si="216"/>
        <v/>
      </c>
      <c r="R328" s="14" t="str">
        <f t="shared" si="217"/>
        <v/>
      </c>
      <c r="S328" s="14" t="str">
        <f t="shared" si="218"/>
        <v/>
      </c>
      <c r="T328" s="14" t="str">
        <f t="shared" si="219"/>
        <v/>
      </c>
      <c r="U328" s="15" t="str">
        <f>IF(P328="","",P328*Config!$B$6)</f>
        <v/>
      </c>
      <c r="V328" s="15" t="str">
        <f>IF(Q328="","",Q328*Config!$B$6)</f>
        <v/>
      </c>
      <c r="W328" s="15" t="str">
        <f>IF(R328="","",R328*Config!$B$6)</f>
        <v/>
      </c>
      <c r="X328" s="15" t="str">
        <f>IF(S328="","",S328*Config!$B$6)</f>
        <v/>
      </c>
      <c r="Y328" s="15" t="str">
        <f>IF(T328="","",T328*Config!$B$6)</f>
        <v/>
      </c>
      <c r="Z328" s="15" t="str">
        <f>IF(U328="","",Config!$B$4 + SUM($U$2:U328))</f>
        <v/>
      </c>
      <c r="AA328" s="15" t="str">
        <f>IF(V328="","",Config!$B$4 + SUM($V$2:V328))</f>
        <v/>
      </c>
      <c r="AB328" s="15" t="str">
        <f>IF(W328="","",Config!$B$4 + SUM($W$2:W328))</f>
        <v/>
      </c>
      <c r="AC328" s="15" t="str">
        <f>IF(X328="","",Config!$B$4 + SUM($X$2:X328))</f>
        <v/>
      </c>
      <c r="AD328" s="15" t="str">
        <f>IF(Y328="","",Config!$B$4 + SUM($Y$2:Y328))</f>
        <v/>
      </c>
      <c r="AE328" s="15" t="str">
        <f>IF(P328="","",P328*J328/100*Config!$B$11)</f>
        <v/>
      </c>
      <c r="AF328" s="15" t="str">
        <f>IF(Q328="","",Q328*J328/100*Config!$B$11)</f>
        <v/>
      </c>
      <c r="AG328" s="15" t="str">
        <f>IF(R328="","",R328*J328/100*Config!$B$11)</f>
        <v/>
      </c>
      <c r="AH328" s="15" t="str">
        <f>IF(S328="","",S328*J328/100*Config!$B$11)</f>
        <v/>
      </c>
      <c r="AI328" s="15" t="str">
        <f>IF(T328="","",T328*J328/100*Config!$B$11)</f>
        <v/>
      </c>
      <c r="AJ328" s="15" t="str">
        <f>IF(AE328="","",Config!$B$9 + SUM($AE$2:AE328))</f>
        <v/>
      </c>
      <c r="AK328" s="15" t="str">
        <f>IF(AF328="","",Config!$B$9 + SUM($AF$2:AF328))</f>
        <v/>
      </c>
      <c r="AL328" s="15" t="str">
        <f>IF(AG328="","",Config!$B$9 + SUM($AG$2:AG328))</f>
        <v/>
      </c>
      <c r="AM328" s="15" t="str">
        <f>IF(AH328="","",Config!$B$9 + SUM($AH$2:AH328))</f>
        <v/>
      </c>
      <c r="AN328" s="15" t="str">
        <f>IF(AI328="","",Config!$B$9 + SUM($AI$2:AI328))</f>
        <v/>
      </c>
      <c r="AO328" s="16" t="str">
        <f t="shared" si="200"/>
        <v/>
      </c>
      <c r="AP328" s="16" t="str">
        <f t="shared" si="201"/>
        <v/>
      </c>
      <c r="AQ328" s="16" t="str">
        <f t="shared" si="202"/>
        <v/>
      </c>
      <c r="AR328" s="16" t="str">
        <f t="shared" si="203"/>
        <v/>
      </c>
      <c r="AS328" s="16" t="str">
        <f t="shared" si="204"/>
        <v/>
      </c>
      <c r="AT328" s="17" t="str">
        <f t="shared" si="220"/>
        <v/>
      </c>
      <c r="AU328" s="17" t="str">
        <f t="shared" si="221"/>
        <v/>
      </c>
      <c r="AV328" s="17" t="str">
        <f t="shared" si="222"/>
        <v/>
      </c>
      <c r="AW328" s="17" t="str">
        <f t="shared" si="223"/>
        <v/>
      </c>
      <c r="AX328" s="17" t="str">
        <f t="shared" si="224"/>
        <v/>
      </c>
      <c r="AY328" s="17" t="str">
        <f t="shared" si="205"/>
        <v/>
      </c>
      <c r="AZ328" s="17" t="str">
        <f t="shared" si="206"/>
        <v/>
      </c>
      <c r="BA328" s="17" t="str">
        <f t="shared" si="207"/>
        <v/>
      </c>
      <c r="BB328" s="17" t="str">
        <f t="shared" si="208"/>
        <v/>
      </c>
      <c r="BC328" s="17" t="str">
        <f t="shared" si="209"/>
        <v/>
      </c>
      <c r="BD328" s="17" t="str">
        <f>IF(OR(AE328="",B328=""),"",SUMIFS($AE$2:AE328,$B$2:B328,B328))</f>
        <v/>
      </c>
      <c r="BE328" s="17" t="str">
        <f>IF(OR(AF328="",B328=""),"",SUMIFS($AF$2:AF328,$B$2:B328,B328))</f>
        <v/>
      </c>
      <c r="BF328" s="17" t="str">
        <f>IF(OR(AG328="",B328=""),"",SUMIFS($AG$2:AG328,$B$2:B328,B328))</f>
        <v/>
      </c>
      <c r="BG328" s="17" t="str">
        <f>IF(OR(AH328="",B328=""),"",SUMIFS($AH$2:AH328,$B$2:B328,B328))</f>
        <v/>
      </c>
      <c r="BH328" s="17" t="str">
        <f>IF(OR(AI328="",B328=""),"",SUMIFS($AI$2:AI328,$B$2:B328,B328))</f>
        <v/>
      </c>
      <c r="BI328" s="17" t="str">
        <f t="shared" si="225"/>
        <v/>
      </c>
      <c r="BJ328" s="17" t="str">
        <f t="shared" si="226"/>
        <v/>
      </c>
      <c r="BK328" s="17" t="str">
        <f t="shared" si="227"/>
        <v/>
      </c>
      <c r="BL328" s="17" t="str">
        <f t="shared" si="228"/>
        <v/>
      </c>
      <c r="BM328" s="17" t="str">
        <f t="shared" si="229"/>
        <v/>
      </c>
      <c r="BN328" s="17" t="str">
        <f t="shared" si="210"/>
        <v/>
      </c>
      <c r="BO328" s="17" t="str">
        <f t="shared" si="211"/>
        <v/>
      </c>
      <c r="BP328" s="17" t="str">
        <f t="shared" si="212"/>
        <v/>
      </c>
      <c r="BQ328" s="17" t="str">
        <f t="shared" si="213"/>
        <v/>
      </c>
      <c r="BR328" s="17" t="str">
        <f t="shared" si="214"/>
        <v/>
      </c>
    </row>
    <row r="329" spans="1:70" x14ac:dyDescent="0.25">
      <c r="A329">
        <f t="shared" si="198"/>
        <v>328</v>
      </c>
      <c r="B329" s="9"/>
      <c r="C329" s="12"/>
      <c r="D329" s="11" t="str">
        <f t="shared" ref="D329:D392" si="230">IF(B329="","",CHOOSE(WEEKDAY(B329,2),"Lu","Ma","Mi","Jo","Vi","Sa","Du"))</f>
        <v/>
      </c>
      <c r="E329" s="11" t="str">
        <f t="shared" si="199"/>
        <v/>
      </c>
      <c r="F329" s="12"/>
      <c r="G329" s="12"/>
      <c r="H329" s="12"/>
      <c r="I329" s="12"/>
      <c r="J329" s="13"/>
      <c r="K329" s="13"/>
      <c r="L329" s="13"/>
      <c r="M329" s="13"/>
      <c r="N329" s="12"/>
      <c r="O329" s="12"/>
      <c r="P329" s="14" t="str">
        <f t="shared" si="215"/>
        <v/>
      </c>
      <c r="Q329" s="14" t="str">
        <f t="shared" si="216"/>
        <v/>
      </c>
      <c r="R329" s="14" t="str">
        <f t="shared" si="217"/>
        <v/>
      </c>
      <c r="S329" s="14" t="str">
        <f t="shared" si="218"/>
        <v/>
      </c>
      <c r="T329" s="14" t="str">
        <f t="shared" si="219"/>
        <v/>
      </c>
      <c r="U329" s="15" t="str">
        <f>IF(P329="","",P329*Config!$B$6)</f>
        <v/>
      </c>
      <c r="V329" s="15" t="str">
        <f>IF(Q329="","",Q329*Config!$B$6)</f>
        <v/>
      </c>
      <c r="W329" s="15" t="str">
        <f>IF(R329="","",R329*Config!$B$6)</f>
        <v/>
      </c>
      <c r="X329" s="15" t="str">
        <f>IF(S329="","",S329*Config!$B$6)</f>
        <v/>
      </c>
      <c r="Y329" s="15" t="str">
        <f>IF(T329="","",T329*Config!$B$6)</f>
        <v/>
      </c>
      <c r="Z329" s="15" t="str">
        <f>IF(U329="","",Config!$B$4 + SUM($U$2:U329))</f>
        <v/>
      </c>
      <c r="AA329" s="15" t="str">
        <f>IF(V329="","",Config!$B$4 + SUM($V$2:V329))</f>
        <v/>
      </c>
      <c r="AB329" s="15" t="str">
        <f>IF(W329="","",Config!$B$4 + SUM($W$2:W329))</f>
        <v/>
      </c>
      <c r="AC329" s="15" t="str">
        <f>IF(X329="","",Config!$B$4 + SUM($X$2:X329))</f>
        <v/>
      </c>
      <c r="AD329" s="15" t="str">
        <f>IF(Y329="","",Config!$B$4 + SUM($Y$2:Y329))</f>
        <v/>
      </c>
      <c r="AE329" s="15" t="str">
        <f>IF(P329="","",P329*J329/100*Config!$B$11)</f>
        <v/>
      </c>
      <c r="AF329" s="15" t="str">
        <f>IF(Q329="","",Q329*J329/100*Config!$B$11)</f>
        <v/>
      </c>
      <c r="AG329" s="15" t="str">
        <f>IF(R329="","",R329*J329/100*Config!$B$11)</f>
        <v/>
      </c>
      <c r="AH329" s="15" t="str">
        <f>IF(S329="","",S329*J329/100*Config!$B$11)</f>
        <v/>
      </c>
      <c r="AI329" s="15" t="str">
        <f>IF(T329="","",T329*J329/100*Config!$B$11)</f>
        <v/>
      </c>
      <c r="AJ329" s="15" t="str">
        <f>IF(AE329="","",Config!$B$9 + SUM($AE$2:AE329))</f>
        <v/>
      </c>
      <c r="AK329" s="15" t="str">
        <f>IF(AF329="","",Config!$B$9 + SUM($AF$2:AF329))</f>
        <v/>
      </c>
      <c r="AL329" s="15" t="str">
        <f>IF(AG329="","",Config!$B$9 + SUM($AG$2:AG329))</f>
        <v/>
      </c>
      <c r="AM329" s="15" t="str">
        <f>IF(AH329="","",Config!$B$9 + SUM($AH$2:AH329))</f>
        <v/>
      </c>
      <c r="AN329" s="15" t="str">
        <f>IF(AI329="","",Config!$B$9 + SUM($AI$2:AI329))</f>
        <v/>
      </c>
      <c r="AO329" s="16" t="str">
        <f t="shared" si="200"/>
        <v/>
      </c>
      <c r="AP329" s="16" t="str">
        <f t="shared" si="201"/>
        <v/>
      </c>
      <c r="AQ329" s="16" t="str">
        <f t="shared" si="202"/>
        <v/>
      </c>
      <c r="AR329" s="16" t="str">
        <f t="shared" si="203"/>
        <v/>
      </c>
      <c r="AS329" s="16" t="str">
        <f t="shared" si="204"/>
        <v/>
      </c>
      <c r="AT329" s="17" t="str">
        <f t="shared" si="220"/>
        <v/>
      </c>
      <c r="AU329" s="17" t="str">
        <f t="shared" si="221"/>
        <v/>
      </c>
      <c r="AV329" s="17" t="str">
        <f t="shared" si="222"/>
        <v/>
      </c>
      <c r="AW329" s="17" t="str">
        <f t="shared" si="223"/>
        <v/>
      </c>
      <c r="AX329" s="17" t="str">
        <f t="shared" si="224"/>
        <v/>
      </c>
      <c r="AY329" s="17" t="str">
        <f t="shared" si="205"/>
        <v/>
      </c>
      <c r="AZ329" s="17" t="str">
        <f t="shared" si="206"/>
        <v/>
      </c>
      <c r="BA329" s="17" t="str">
        <f t="shared" si="207"/>
        <v/>
      </c>
      <c r="BB329" s="17" t="str">
        <f t="shared" si="208"/>
        <v/>
      </c>
      <c r="BC329" s="17" t="str">
        <f t="shared" si="209"/>
        <v/>
      </c>
      <c r="BD329" s="17" t="str">
        <f>IF(OR(AE329="",B329=""),"",SUMIFS($AE$2:AE329,$B$2:B329,B329))</f>
        <v/>
      </c>
      <c r="BE329" s="17" t="str">
        <f>IF(OR(AF329="",B329=""),"",SUMIFS($AF$2:AF329,$B$2:B329,B329))</f>
        <v/>
      </c>
      <c r="BF329" s="17" t="str">
        <f>IF(OR(AG329="",B329=""),"",SUMIFS($AG$2:AG329,$B$2:B329,B329))</f>
        <v/>
      </c>
      <c r="BG329" s="17" t="str">
        <f>IF(OR(AH329="",B329=""),"",SUMIFS($AH$2:AH329,$B$2:B329,B329))</f>
        <v/>
      </c>
      <c r="BH329" s="17" t="str">
        <f>IF(OR(AI329="",B329=""),"",SUMIFS($AI$2:AI329,$B$2:B329,B329))</f>
        <v/>
      </c>
      <c r="BI329" s="17" t="str">
        <f t="shared" si="225"/>
        <v/>
      </c>
      <c r="BJ329" s="17" t="str">
        <f t="shared" si="226"/>
        <v/>
      </c>
      <c r="BK329" s="17" t="str">
        <f t="shared" si="227"/>
        <v/>
      </c>
      <c r="BL329" s="17" t="str">
        <f t="shared" si="228"/>
        <v/>
      </c>
      <c r="BM329" s="17" t="str">
        <f t="shared" si="229"/>
        <v/>
      </c>
      <c r="BN329" s="17" t="str">
        <f t="shared" si="210"/>
        <v/>
      </c>
      <c r="BO329" s="17" t="str">
        <f t="shared" si="211"/>
        <v/>
      </c>
      <c r="BP329" s="17" t="str">
        <f t="shared" si="212"/>
        <v/>
      </c>
      <c r="BQ329" s="17" t="str">
        <f t="shared" si="213"/>
        <v/>
      </c>
      <c r="BR329" s="17" t="str">
        <f t="shared" si="214"/>
        <v/>
      </c>
    </row>
    <row r="330" spans="1:70" x14ac:dyDescent="0.25">
      <c r="A330">
        <f t="shared" si="198"/>
        <v>329</v>
      </c>
      <c r="B330" s="9"/>
      <c r="C330" s="12"/>
      <c r="D330" s="11" t="str">
        <f t="shared" si="230"/>
        <v/>
      </c>
      <c r="E330" s="11" t="str">
        <f t="shared" si="199"/>
        <v/>
      </c>
      <c r="F330" s="12"/>
      <c r="G330" s="12"/>
      <c r="H330" s="12"/>
      <c r="I330" s="12"/>
      <c r="J330" s="13"/>
      <c r="K330" s="13"/>
      <c r="L330" s="13"/>
      <c r="M330" s="13"/>
      <c r="N330" s="12"/>
      <c r="O330" s="12"/>
      <c r="P330" s="14" t="str">
        <f t="shared" si="215"/>
        <v/>
      </c>
      <c r="Q330" s="14" t="str">
        <f t="shared" si="216"/>
        <v/>
      </c>
      <c r="R330" s="14" t="str">
        <f t="shared" si="217"/>
        <v/>
      </c>
      <c r="S330" s="14" t="str">
        <f t="shared" si="218"/>
        <v/>
      </c>
      <c r="T330" s="14" t="str">
        <f t="shared" si="219"/>
        <v/>
      </c>
      <c r="U330" s="15" t="str">
        <f>IF(P330="","",P330*Config!$B$6)</f>
        <v/>
      </c>
      <c r="V330" s="15" t="str">
        <f>IF(Q330="","",Q330*Config!$B$6)</f>
        <v/>
      </c>
      <c r="W330" s="15" t="str">
        <f>IF(R330="","",R330*Config!$B$6)</f>
        <v/>
      </c>
      <c r="X330" s="15" t="str">
        <f>IF(S330="","",S330*Config!$B$6)</f>
        <v/>
      </c>
      <c r="Y330" s="15" t="str">
        <f>IF(T330="","",T330*Config!$B$6)</f>
        <v/>
      </c>
      <c r="Z330" s="15" t="str">
        <f>IF(U330="","",Config!$B$4 + SUM($U$2:U330))</f>
        <v/>
      </c>
      <c r="AA330" s="15" t="str">
        <f>IF(V330="","",Config!$B$4 + SUM($V$2:V330))</f>
        <v/>
      </c>
      <c r="AB330" s="15" t="str">
        <f>IF(W330="","",Config!$B$4 + SUM($W$2:W330))</f>
        <v/>
      </c>
      <c r="AC330" s="15" t="str">
        <f>IF(X330="","",Config!$B$4 + SUM($X$2:X330))</f>
        <v/>
      </c>
      <c r="AD330" s="15" t="str">
        <f>IF(Y330="","",Config!$B$4 + SUM($Y$2:Y330))</f>
        <v/>
      </c>
      <c r="AE330" s="15" t="str">
        <f>IF(P330="","",P330*J330/100*Config!$B$11)</f>
        <v/>
      </c>
      <c r="AF330" s="15" t="str">
        <f>IF(Q330="","",Q330*J330/100*Config!$B$11)</f>
        <v/>
      </c>
      <c r="AG330" s="15" t="str">
        <f>IF(R330="","",R330*J330/100*Config!$B$11)</f>
        <v/>
      </c>
      <c r="AH330" s="15" t="str">
        <f>IF(S330="","",S330*J330/100*Config!$B$11)</f>
        <v/>
      </c>
      <c r="AI330" s="15" t="str">
        <f>IF(T330="","",T330*J330/100*Config!$B$11)</f>
        <v/>
      </c>
      <c r="AJ330" s="15" t="str">
        <f>IF(AE330="","",Config!$B$9 + SUM($AE$2:AE330))</f>
        <v/>
      </c>
      <c r="AK330" s="15" t="str">
        <f>IF(AF330="","",Config!$B$9 + SUM($AF$2:AF330))</f>
        <v/>
      </c>
      <c r="AL330" s="15" t="str">
        <f>IF(AG330="","",Config!$B$9 + SUM($AG$2:AG330))</f>
        <v/>
      </c>
      <c r="AM330" s="15" t="str">
        <f>IF(AH330="","",Config!$B$9 + SUM($AH$2:AH330))</f>
        <v/>
      </c>
      <c r="AN330" s="15" t="str">
        <f>IF(AI330="","",Config!$B$9 + SUM($AI$2:AI330))</f>
        <v/>
      </c>
      <c r="AO330" s="16" t="str">
        <f t="shared" si="200"/>
        <v/>
      </c>
      <c r="AP330" s="16" t="str">
        <f t="shared" si="201"/>
        <v/>
      </c>
      <c r="AQ330" s="16" t="str">
        <f t="shared" si="202"/>
        <v/>
      </c>
      <c r="AR330" s="16" t="str">
        <f t="shared" si="203"/>
        <v/>
      </c>
      <c r="AS330" s="16" t="str">
        <f t="shared" si="204"/>
        <v/>
      </c>
      <c r="AT330" s="17" t="str">
        <f t="shared" si="220"/>
        <v/>
      </c>
      <c r="AU330" s="17" t="str">
        <f t="shared" si="221"/>
        <v/>
      </c>
      <c r="AV330" s="17" t="str">
        <f t="shared" si="222"/>
        <v/>
      </c>
      <c r="AW330" s="17" t="str">
        <f t="shared" si="223"/>
        <v/>
      </c>
      <c r="AX330" s="17" t="str">
        <f t="shared" si="224"/>
        <v/>
      </c>
      <c r="AY330" s="17" t="str">
        <f t="shared" si="205"/>
        <v/>
      </c>
      <c r="AZ330" s="17" t="str">
        <f t="shared" si="206"/>
        <v/>
      </c>
      <c r="BA330" s="17" t="str">
        <f t="shared" si="207"/>
        <v/>
      </c>
      <c r="BB330" s="17" t="str">
        <f t="shared" si="208"/>
        <v/>
      </c>
      <c r="BC330" s="17" t="str">
        <f t="shared" si="209"/>
        <v/>
      </c>
      <c r="BD330" s="17" t="str">
        <f>IF(OR(AE330="",B330=""),"",SUMIFS($AE$2:AE330,$B$2:B330,B330))</f>
        <v/>
      </c>
      <c r="BE330" s="17" t="str">
        <f>IF(OR(AF330="",B330=""),"",SUMIFS($AF$2:AF330,$B$2:B330,B330))</f>
        <v/>
      </c>
      <c r="BF330" s="17" t="str">
        <f>IF(OR(AG330="",B330=""),"",SUMIFS($AG$2:AG330,$B$2:B330,B330))</f>
        <v/>
      </c>
      <c r="BG330" s="17" t="str">
        <f>IF(OR(AH330="",B330=""),"",SUMIFS($AH$2:AH330,$B$2:B330,B330))</f>
        <v/>
      </c>
      <c r="BH330" s="17" t="str">
        <f>IF(OR(AI330="",B330=""),"",SUMIFS($AI$2:AI330,$B$2:B330,B330))</f>
        <v/>
      </c>
      <c r="BI330" s="17" t="str">
        <f t="shared" si="225"/>
        <v/>
      </c>
      <c r="BJ330" s="17" t="str">
        <f t="shared" si="226"/>
        <v/>
      </c>
      <c r="BK330" s="17" t="str">
        <f t="shared" si="227"/>
        <v/>
      </c>
      <c r="BL330" s="17" t="str">
        <f t="shared" si="228"/>
        <v/>
      </c>
      <c r="BM330" s="17" t="str">
        <f t="shared" si="229"/>
        <v/>
      </c>
      <c r="BN330" s="17" t="str">
        <f t="shared" si="210"/>
        <v/>
      </c>
      <c r="BO330" s="17" t="str">
        <f t="shared" si="211"/>
        <v/>
      </c>
      <c r="BP330" s="17" t="str">
        <f t="shared" si="212"/>
        <v/>
      </c>
      <c r="BQ330" s="17" t="str">
        <f t="shared" si="213"/>
        <v/>
      </c>
      <c r="BR330" s="17" t="str">
        <f t="shared" si="214"/>
        <v/>
      </c>
    </row>
    <row r="331" spans="1:70" x14ac:dyDescent="0.25">
      <c r="A331">
        <f t="shared" si="198"/>
        <v>330</v>
      </c>
      <c r="B331" s="9"/>
      <c r="C331" s="12"/>
      <c r="D331" s="11" t="str">
        <f t="shared" si="230"/>
        <v/>
      </c>
      <c r="E331" s="11" t="str">
        <f t="shared" si="199"/>
        <v/>
      </c>
      <c r="F331" s="12"/>
      <c r="G331" s="12"/>
      <c r="H331" s="12"/>
      <c r="I331" s="12"/>
      <c r="J331" s="13"/>
      <c r="K331" s="13"/>
      <c r="L331" s="13"/>
      <c r="M331" s="13"/>
      <c r="N331" s="12"/>
      <c r="O331" s="12"/>
      <c r="P331" s="14" t="str">
        <f t="shared" si="215"/>
        <v/>
      </c>
      <c r="Q331" s="14" t="str">
        <f t="shared" si="216"/>
        <v/>
      </c>
      <c r="R331" s="14" t="str">
        <f t="shared" si="217"/>
        <v/>
      </c>
      <c r="S331" s="14" t="str">
        <f t="shared" si="218"/>
        <v/>
      </c>
      <c r="T331" s="14" t="str">
        <f t="shared" si="219"/>
        <v/>
      </c>
      <c r="U331" s="15" t="str">
        <f>IF(P331="","",P331*Config!$B$6)</f>
        <v/>
      </c>
      <c r="V331" s="15" t="str">
        <f>IF(Q331="","",Q331*Config!$B$6)</f>
        <v/>
      </c>
      <c r="W331" s="15" t="str">
        <f>IF(R331="","",R331*Config!$B$6)</f>
        <v/>
      </c>
      <c r="X331" s="15" t="str">
        <f>IF(S331="","",S331*Config!$B$6)</f>
        <v/>
      </c>
      <c r="Y331" s="15" t="str">
        <f>IF(T331="","",T331*Config!$B$6)</f>
        <v/>
      </c>
      <c r="Z331" s="15" t="str">
        <f>IF(U331="","",Config!$B$4 + SUM($U$2:U331))</f>
        <v/>
      </c>
      <c r="AA331" s="15" t="str">
        <f>IF(V331="","",Config!$B$4 + SUM($V$2:V331))</f>
        <v/>
      </c>
      <c r="AB331" s="15" t="str">
        <f>IF(W331="","",Config!$B$4 + SUM($W$2:W331))</f>
        <v/>
      </c>
      <c r="AC331" s="15" t="str">
        <f>IF(X331="","",Config!$B$4 + SUM($X$2:X331))</f>
        <v/>
      </c>
      <c r="AD331" s="15" t="str">
        <f>IF(Y331="","",Config!$B$4 + SUM($Y$2:Y331))</f>
        <v/>
      </c>
      <c r="AE331" s="15" t="str">
        <f>IF(P331="","",P331*J331/100*Config!$B$11)</f>
        <v/>
      </c>
      <c r="AF331" s="15" t="str">
        <f>IF(Q331="","",Q331*J331/100*Config!$B$11)</f>
        <v/>
      </c>
      <c r="AG331" s="15" t="str">
        <f>IF(R331="","",R331*J331/100*Config!$B$11)</f>
        <v/>
      </c>
      <c r="AH331" s="15" t="str">
        <f>IF(S331="","",S331*J331/100*Config!$B$11)</f>
        <v/>
      </c>
      <c r="AI331" s="15" t="str">
        <f>IF(T331="","",T331*J331/100*Config!$B$11)</f>
        <v/>
      </c>
      <c r="AJ331" s="15" t="str">
        <f>IF(AE331="","",Config!$B$9 + SUM($AE$2:AE331))</f>
        <v/>
      </c>
      <c r="AK331" s="15" t="str">
        <f>IF(AF331="","",Config!$B$9 + SUM($AF$2:AF331))</f>
        <v/>
      </c>
      <c r="AL331" s="15" t="str">
        <f>IF(AG331="","",Config!$B$9 + SUM($AG$2:AG331))</f>
        <v/>
      </c>
      <c r="AM331" s="15" t="str">
        <f>IF(AH331="","",Config!$B$9 + SUM($AH$2:AH331))</f>
        <v/>
      </c>
      <c r="AN331" s="15" t="str">
        <f>IF(AI331="","",Config!$B$9 + SUM($AI$2:AI331))</f>
        <v/>
      </c>
      <c r="AO331" s="16" t="str">
        <f t="shared" si="200"/>
        <v/>
      </c>
      <c r="AP331" s="16" t="str">
        <f t="shared" si="201"/>
        <v/>
      </c>
      <c r="AQ331" s="16" t="str">
        <f t="shared" si="202"/>
        <v/>
      </c>
      <c r="AR331" s="16" t="str">
        <f t="shared" si="203"/>
        <v/>
      </c>
      <c r="AS331" s="16" t="str">
        <f t="shared" si="204"/>
        <v/>
      </c>
      <c r="AT331" s="17" t="str">
        <f t="shared" si="220"/>
        <v/>
      </c>
      <c r="AU331" s="17" t="str">
        <f t="shared" si="221"/>
        <v/>
      </c>
      <c r="AV331" s="17" t="str">
        <f t="shared" si="222"/>
        <v/>
      </c>
      <c r="AW331" s="17" t="str">
        <f t="shared" si="223"/>
        <v/>
      </c>
      <c r="AX331" s="17" t="str">
        <f t="shared" si="224"/>
        <v/>
      </c>
      <c r="AY331" s="17" t="str">
        <f t="shared" si="205"/>
        <v/>
      </c>
      <c r="AZ331" s="17" t="str">
        <f t="shared" si="206"/>
        <v/>
      </c>
      <c r="BA331" s="17" t="str">
        <f t="shared" si="207"/>
        <v/>
      </c>
      <c r="BB331" s="17" t="str">
        <f t="shared" si="208"/>
        <v/>
      </c>
      <c r="BC331" s="17" t="str">
        <f t="shared" si="209"/>
        <v/>
      </c>
      <c r="BD331" s="17" t="str">
        <f>IF(OR(AE331="",B331=""),"",SUMIFS($AE$2:AE331,$B$2:B331,B331))</f>
        <v/>
      </c>
      <c r="BE331" s="17" t="str">
        <f>IF(OR(AF331="",B331=""),"",SUMIFS($AF$2:AF331,$B$2:B331,B331))</f>
        <v/>
      </c>
      <c r="BF331" s="17" t="str">
        <f>IF(OR(AG331="",B331=""),"",SUMIFS($AG$2:AG331,$B$2:B331,B331))</f>
        <v/>
      </c>
      <c r="BG331" s="17" t="str">
        <f>IF(OR(AH331="",B331=""),"",SUMIFS($AH$2:AH331,$B$2:B331,B331))</f>
        <v/>
      </c>
      <c r="BH331" s="17" t="str">
        <f>IF(OR(AI331="",B331=""),"",SUMIFS($AI$2:AI331,$B$2:B331,B331))</f>
        <v/>
      </c>
      <c r="BI331" s="17" t="str">
        <f t="shared" si="225"/>
        <v/>
      </c>
      <c r="BJ331" s="17" t="str">
        <f t="shared" si="226"/>
        <v/>
      </c>
      <c r="BK331" s="17" t="str">
        <f t="shared" si="227"/>
        <v/>
      </c>
      <c r="BL331" s="17" t="str">
        <f t="shared" si="228"/>
        <v/>
      </c>
      <c r="BM331" s="17" t="str">
        <f t="shared" si="229"/>
        <v/>
      </c>
      <c r="BN331" s="17" t="str">
        <f t="shared" si="210"/>
        <v/>
      </c>
      <c r="BO331" s="17" t="str">
        <f t="shared" si="211"/>
        <v/>
      </c>
      <c r="BP331" s="17" t="str">
        <f t="shared" si="212"/>
        <v/>
      </c>
      <c r="BQ331" s="17" t="str">
        <f t="shared" si="213"/>
        <v/>
      </c>
      <c r="BR331" s="17" t="str">
        <f t="shared" si="214"/>
        <v/>
      </c>
    </row>
    <row r="332" spans="1:70" x14ac:dyDescent="0.25">
      <c r="A332">
        <f t="shared" si="198"/>
        <v>331</v>
      </c>
      <c r="B332" s="9"/>
      <c r="C332" s="12"/>
      <c r="D332" s="11" t="str">
        <f t="shared" si="230"/>
        <v/>
      </c>
      <c r="E332" s="11" t="str">
        <f t="shared" si="199"/>
        <v/>
      </c>
      <c r="F332" s="12"/>
      <c r="G332" s="12"/>
      <c r="H332" s="12"/>
      <c r="I332" s="12"/>
      <c r="J332" s="13"/>
      <c r="K332" s="13"/>
      <c r="L332" s="13"/>
      <c r="M332" s="13"/>
      <c r="N332" s="12"/>
      <c r="O332" s="12"/>
      <c r="P332" s="14" t="str">
        <f t="shared" si="215"/>
        <v/>
      </c>
      <c r="Q332" s="14" t="str">
        <f t="shared" si="216"/>
        <v/>
      </c>
      <c r="R332" s="14" t="str">
        <f t="shared" si="217"/>
        <v/>
      </c>
      <c r="S332" s="14" t="str">
        <f t="shared" si="218"/>
        <v/>
      </c>
      <c r="T332" s="14" t="str">
        <f t="shared" si="219"/>
        <v/>
      </c>
      <c r="U332" s="15" t="str">
        <f>IF(P332="","",P332*Config!$B$6)</f>
        <v/>
      </c>
      <c r="V332" s="15" t="str">
        <f>IF(Q332="","",Q332*Config!$B$6)</f>
        <v/>
      </c>
      <c r="W332" s="15" t="str">
        <f>IF(R332="","",R332*Config!$B$6)</f>
        <v/>
      </c>
      <c r="X332" s="15" t="str">
        <f>IF(S332="","",S332*Config!$B$6)</f>
        <v/>
      </c>
      <c r="Y332" s="15" t="str">
        <f>IF(T332="","",T332*Config!$B$6)</f>
        <v/>
      </c>
      <c r="Z332" s="15" t="str">
        <f>IF(U332="","",Config!$B$4 + SUM($U$2:U332))</f>
        <v/>
      </c>
      <c r="AA332" s="15" t="str">
        <f>IF(V332="","",Config!$B$4 + SUM($V$2:V332))</f>
        <v/>
      </c>
      <c r="AB332" s="15" t="str">
        <f>IF(W332="","",Config!$B$4 + SUM($W$2:W332))</f>
        <v/>
      </c>
      <c r="AC332" s="15" t="str">
        <f>IF(X332="","",Config!$B$4 + SUM($X$2:X332))</f>
        <v/>
      </c>
      <c r="AD332" s="15" t="str">
        <f>IF(Y332="","",Config!$B$4 + SUM($Y$2:Y332))</f>
        <v/>
      </c>
      <c r="AE332" s="15" t="str">
        <f>IF(P332="","",P332*J332/100*Config!$B$11)</f>
        <v/>
      </c>
      <c r="AF332" s="15" t="str">
        <f>IF(Q332="","",Q332*J332/100*Config!$B$11)</f>
        <v/>
      </c>
      <c r="AG332" s="15" t="str">
        <f>IF(R332="","",R332*J332/100*Config!$B$11)</f>
        <v/>
      </c>
      <c r="AH332" s="15" t="str">
        <f>IF(S332="","",S332*J332/100*Config!$B$11)</f>
        <v/>
      </c>
      <c r="AI332" s="15" t="str">
        <f>IF(T332="","",T332*J332/100*Config!$B$11)</f>
        <v/>
      </c>
      <c r="AJ332" s="15" t="str">
        <f>IF(AE332="","",Config!$B$9 + SUM($AE$2:AE332))</f>
        <v/>
      </c>
      <c r="AK332" s="15" t="str">
        <f>IF(AF332="","",Config!$B$9 + SUM($AF$2:AF332))</f>
        <v/>
      </c>
      <c r="AL332" s="15" t="str">
        <f>IF(AG332="","",Config!$B$9 + SUM($AG$2:AG332))</f>
        <v/>
      </c>
      <c r="AM332" s="15" t="str">
        <f>IF(AH332="","",Config!$B$9 + SUM($AH$2:AH332))</f>
        <v/>
      </c>
      <c r="AN332" s="15" t="str">
        <f>IF(AI332="","",Config!$B$9 + SUM($AI$2:AI332))</f>
        <v/>
      </c>
      <c r="AO332" s="16" t="str">
        <f t="shared" si="200"/>
        <v/>
      </c>
      <c r="AP332" s="16" t="str">
        <f t="shared" si="201"/>
        <v/>
      </c>
      <c r="AQ332" s="16" t="str">
        <f t="shared" si="202"/>
        <v/>
      </c>
      <c r="AR332" s="16" t="str">
        <f t="shared" si="203"/>
        <v/>
      </c>
      <c r="AS332" s="16" t="str">
        <f t="shared" si="204"/>
        <v/>
      </c>
      <c r="AT332" s="17" t="str">
        <f t="shared" si="220"/>
        <v/>
      </c>
      <c r="AU332" s="17" t="str">
        <f t="shared" si="221"/>
        <v/>
      </c>
      <c r="AV332" s="17" t="str">
        <f t="shared" si="222"/>
        <v/>
      </c>
      <c r="AW332" s="17" t="str">
        <f t="shared" si="223"/>
        <v/>
      </c>
      <c r="AX332" s="17" t="str">
        <f t="shared" si="224"/>
        <v/>
      </c>
      <c r="AY332" s="17" t="str">
        <f t="shared" si="205"/>
        <v/>
      </c>
      <c r="AZ332" s="17" t="str">
        <f t="shared" si="206"/>
        <v/>
      </c>
      <c r="BA332" s="17" t="str">
        <f t="shared" si="207"/>
        <v/>
      </c>
      <c r="BB332" s="17" t="str">
        <f t="shared" si="208"/>
        <v/>
      </c>
      <c r="BC332" s="17" t="str">
        <f t="shared" si="209"/>
        <v/>
      </c>
      <c r="BD332" s="17" t="str">
        <f>IF(OR(AE332="",B332=""),"",SUMIFS($AE$2:AE332,$B$2:B332,B332))</f>
        <v/>
      </c>
      <c r="BE332" s="17" t="str">
        <f>IF(OR(AF332="",B332=""),"",SUMIFS($AF$2:AF332,$B$2:B332,B332))</f>
        <v/>
      </c>
      <c r="BF332" s="17" t="str">
        <f>IF(OR(AG332="",B332=""),"",SUMIFS($AG$2:AG332,$B$2:B332,B332))</f>
        <v/>
      </c>
      <c r="BG332" s="17" t="str">
        <f>IF(OR(AH332="",B332=""),"",SUMIFS($AH$2:AH332,$B$2:B332,B332))</f>
        <v/>
      </c>
      <c r="BH332" s="17" t="str">
        <f>IF(OR(AI332="",B332=""),"",SUMIFS($AI$2:AI332,$B$2:B332,B332))</f>
        <v/>
      </c>
      <c r="BI332" s="17" t="str">
        <f t="shared" si="225"/>
        <v/>
      </c>
      <c r="BJ332" s="17" t="str">
        <f t="shared" si="226"/>
        <v/>
      </c>
      <c r="BK332" s="17" t="str">
        <f t="shared" si="227"/>
        <v/>
      </c>
      <c r="BL332" s="17" t="str">
        <f t="shared" si="228"/>
        <v/>
      </c>
      <c r="BM332" s="17" t="str">
        <f t="shared" si="229"/>
        <v/>
      </c>
      <c r="BN332" s="17" t="str">
        <f t="shared" si="210"/>
        <v/>
      </c>
      <c r="BO332" s="17" t="str">
        <f t="shared" si="211"/>
        <v/>
      </c>
      <c r="BP332" s="17" t="str">
        <f t="shared" si="212"/>
        <v/>
      </c>
      <c r="BQ332" s="17" t="str">
        <f t="shared" si="213"/>
        <v/>
      </c>
      <c r="BR332" s="17" t="str">
        <f t="shared" si="214"/>
        <v/>
      </c>
    </row>
    <row r="333" spans="1:70" x14ac:dyDescent="0.25">
      <c r="A333">
        <f t="shared" si="198"/>
        <v>332</v>
      </c>
      <c r="B333" s="9"/>
      <c r="C333" s="12"/>
      <c r="D333" s="11" t="str">
        <f t="shared" si="230"/>
        <v/>
      </c>
      <c r="E333" s="11" t="str">
        <f t="shared" si="199"/>
        <v/>
      </c>
      <c r="F333" s="12"/>
      <c r="G333" s="12"/>
      <c r="H333" s="12"/>
      <c r="I333" s="12"/>
      <c r="J333" s="13"/>
      <c r="K333" s="13"/>
      <c r="L333" s="13"/>
      <c r="M333" s="13"/>
      <c r="N333" s="12"/>
      <c r="O333" s="12"/>
      <c r="P333" s="14" t="str">
        <f t="shared" si="215"/>
        <v/>
      </c>
      <c r="Q333" s="14" t="str">
        <f t="shared" si="216"/>
        <v/>
      </c>
      <c r="R333" s="14" t="str">
        <f t="shared" si="217"/>
        <v/>
      </c>
      <c r="S333" s="14" t="str">
        <f t="shared" si="218"/>
        <v/>
      </c>
      <c r="T333" s="14" t="str">
        <f t="shared" si="219"/>
        <v/>
      </c>
      <c r="U333" s="15" t="str">
        <f>IF(P333="","",P333*Config!$B$6)</f>
        <v/>
      </c>
      <c r="V333" s="15" t="str">
        <f>IF(Q333="","",Q333*Config!$B$6)</f>
        <v/>
      </c>
      <c r="W333" s="15" t="str">
        <f>IF(R333="","",R333*Config!$B$6)</f>
        <v/>
      </c>
      <c r="X333" s="15" t="str">
        <f>IF(S333="","",S333*Config!$B$6)</f>
        <v/>
      </c>
      <c r="Y333" s="15" t="str">
        <f>IF(T333="","",T333*Config!$B$6)</f>
        <v/>
      </c>
      <c r="Z333" s="15" t="str">
        <f>IF(U333="","",Config!$B$4 + SUM($U$2:U333))</f>
        <v/>
      </c>
      <c r="AA333" s="15" t="str">
        <f>IF(V333="","",Config!$B$4 + SUM($V$2:V333))</f>
        <v/>
      </c>
      <c r="AB333" s="15" t="str">
        <f>IF(W333="","",Config!$B$4 + SUM($W$2:W333))</f>
        <v/>
      </c>
      <c r="AC333" s="15" t="str">
        <f>IF(X333="","",Config!$B$4 + SUM($X$2:X333))</f>
        <v/>
      </c>
      <c r="AD333" s="15" t="str">
        <f>IF(Y333="","",Config!$B$4 + SUM($Y$2:Y333))</f>
        <v/>
      </c>
      <c r="AE333" s="15" t="str">
        <f>IF(P333="","",P333*J333/100*Config!$B$11)</f>
        <v/>
      </c>
      <c r="AF333" s="15" t="str">
        <f>IF(Q333="","",Q333*J333/100*Config!$B$11)</f>
        <v/>
      </c>
      <c r="AG333" s="15" t="str">
        <f>IF(R333="","",R333*J333/100*Config!$B$11)</f>
        <v/>
      </c>
      <c r="AH333" s="15" t="str">
        <f>IF(S333="","",S333*J333/100*Config!$B$11)</f>
        <v/>
      </c>
      <c r="AI333" s="15" t="str">
        <f>IF(T333="","",T333*J333/100*Config!$B$11)</f>
        <v/>
      </c>
      <c r="AJ333" s="15" t="str">
        <f>IF(AE333="","",Config!$B$9 + SUM($AE$2:AE333))</f>
        <v/>
      </c>
      <c r="AK333" s="15" t="str">
        <f>IF(AF333="","",Config!$B$9 + SUM($AF$2:AF333))</f>
        <v/>
      </c>
      <c r="AL333" s="15" t="str">
        <f>IF(AG333="","",Config!$B$9 + SUM($AG$2:AG333))</f>
        <v/>
      </c>
      <c r="AM333" s="15" t="str">
        <f>IF(AH333="","",Config!$B$9 + SUM($AH$2:AH333))</f>
        <v/>
      </c>
      <c r="AN333" s="15" t="str">
        <f>IF(AI333="","",Config!$B$9 + SUM($AI$2:AI333))</f>
        <v/>
      </c>
      <c r="AO333" s="16" t="str">
        <f t="shared" si="200"/>
        <v/>
      </c>
      <c r="AP333" s="16" t="str">
        <f t="shared" si="201"/>
        <v/>
      </c>
      <c r="AQ333" s="16" t="str">
        <f t="shared" si="202"/>
        <v/>
      </c>
      <c r="AR333" s="16" t="str">
        <f t="shared" si="203"/>
        <v/>
      </c>
      <c r="AS333" s="16" t="str">
        <f t="shared" si="204"/>
        <v/>
      </c>
      <c r="AT333" s="17" t="str">
        <f t="shared" si="220"/>
        <v/>
      </c>
      <c r="AU333" s="17" t="str">
        <f t="shared" si="221"/>
        <v/>
      </c>
      <c r="AV333" s="17" t="str">
        <f t="shared" si="222"/>
        <v/>
      </c>
      <c r="AW333" s="17" t="str">
        <f t="shared" si="223"/>
        <v/>
      </c>
      <c r="AX333" s="17" t="str">
        <f t="shared" si="224"/>
        <v/>
      </c>
      <c r="AY333" s="17" t="str">
        <f t="shared" si="205"/>
        <v/>
      </c>
      <c r="AZ333" s="17" t="str">
        <f t="shared" si="206"/>
        <v/>
      </c>
      <c r="BA333" s="17" t="str">
        <f t="shared" si="207"/>
        <v/>
      </c>
      <c r="BB333" s="17" t="str">
        <f t="shared" si="208"/>
        <v/>
      </c>
      <c r="BC333" s="17" t="str">
        <f t="shared" si="209"/>
        <v/>
      </c>
      <c r="BD333" s="17" t="str">
        <f>IF(OR(AE333="",B333=""),"",SUMIFS($AE$2:AE333,$B$2:B333,B333))</f>
        <v/>
      </c>
      <c r="BE333" s="17" t="str">
        <f>IF(OR(AF333="",B333=""),"",SUMIFS($AF$2:AF333,$B$2:B333,B333))</f>
        <v/>
      </c>
      <c r="BF333" s="17" t="str">
        <f>IF(OR(AG333="",B333=""),"",SUMIFS($AG$2:AG333,$B$2:B333,B333))</f>
        <v/>
      </c>
      <c r="BG333" s="17" t="str">
        <f>IF(OR(AH333="",B333=""),"",SUMIFS($AH$2:AH333,$B$2:B333,B333))</f>
        <v/>
      </c>
      <c r="BH333" s="17" t="str">
        <f>IF(OR(AI333="",B333=""),"",SUMIFS($AI$2:AI333,$B$2:B333,B333))</f>
        <v/>
      </c>
      <c r="BI333" s="17" t="str">
        <f t="shared" si="225"/>
        <v/>
      </c>
      <c r="BJ333" s="17" t="str">
        <f t="shared" si="226"/>
        <v/>
      </c>
      <c r="BK333" s="17" t="str">
        <f t="shared" si="227"/>
        <v/>
      </c>
      <c r="BL333" s="17" t="str">
        <f t="shared" si="228"/>
        <v/>
      </c>
      <c r="BM333" s="17" t="str">
        <f t="shared" si="229"/>
        <v/>
      </c>
      <c r="BN333" s="17" t="str">
        <f t="shared" si="210"/>
        <v/>
      </c>
      <c r="BO333" s="17" t="str">
        <f t="shared" si="211"/>
        <v/>
      </c>
      <c r="BP333" s="17" t="str">
        <f t="shared" si="212"/>
        <v/>
      </c>
      <c r="BQ333" s="17" t="str">
        <f t="shared" si="213"/>
        <v/>
      </c>
      <c r="BR333" s="17" t="str">
        <f t="shared" si="214"/>
        <v/>
      </c>
    </row>
    <row r="334" spans="1:70" x14ac:dyDescent="0.25">
      <c r="A334">
        <f t="shared" si="198"/>
        <v>333</v>
      </c>
      <c r="B334" s="9"/>
      <c r="C334" s="12"/>
      <c r="D334" s="11" t="str">
        <f t="shared" si="230"/>
        <v/>
      </c>
      <c r="E334" s="11" t="str">
        <f t="shared" si="199"/>
        <v/>
      </c>
      <c r="F334" s="12"/>
      <c r="G334" s="12"/>
      <c r="H334" s="12"/>
      <c r="I334" s="12"/>
      <c r="J334" s="13"/>
      <c r="K334" s="13"/>
      <c r="L334" s="13"/>
      <c r="M334" s="13"/>
      <c r="N334" s="12"/>
      <c r="O334" s="12"/>
      <c r="P334" s="14" t="str">
        <f t="shared" si="215"/>
        <v/>
      </c>
      <c r="Q334" s="14" t="str">
        <f t="shared" si="216"/>
        <v/>
      </c>
      <c r="R334" s="14" t="str">
        <f t="shared" si="217"/>
        <v/>
      </c>
      <c r="S334" s="14" t="str">
        <f t="shared" si="218"/>
        <v/>
      </c>
      <c r="T334" s="14" t="str">
        <f t="shared" si="219"/>
        <v/>
      </c>
      <c r="U334" s="15" t="str">
        <f>IF(P334="","",P334*Config!$B$6)</f>
        <v/>
      </c>
      <c r="V334" s="15" t="str">
        <f>IF(Q334="","",Q334*Config!$B$6)</f>
        <v/>
      </c>
      <c r="W334" s="15" t="str">
        <f>IF(R334="","",R334*Config!$B$6)</f>
        <v/>
      </c>
      <c r="X334" s="15" t="str">
        <f>IF(S334="","",S334*Config!$B$6)</f>
        <v/>
      </c>
      <c r="Y334" s="15" t="str">
        <f>IF(T334="","",T334*Config!$B$6)</f>
        <v/>
      </c>
      <c r="Z334" s="15" t="str">
        <f>IF(U334="","",Config!$B$4 + SUM($U$2:U334))</f>
        <v/>
      </c>
      <c r="AA334" s="15" t="str">
        <f>IF(V334="","",Config!$B$4 + SUM($V$2:V334))</f>
        <v/>
      </c>
      <c r="AB334" s="15" t="str">
        <f>IF(W334="","",Config!$B$4 + SUM($W$2:W334))</f>
        <v/>
      </c>
      <c r="AC334" s="15" t="str">
        <f>IF(X334="","",Config!$B$4 + SUM($X$2:X334))</f>
        <v/>
      </c>
      <c r="AD334" s="15" t="str">
        <f>IF(Y334="","",Config!$B$4 + SUM($Y$2:Y334))</f>
        <v/>
      </c>
      <c r="AE334" s="15" t="str">
        <f>IF(P334="","",P334*J334/100*Config!$B$11)</f>
        <v/>
      </c>
      <c r="AF334" s="15" t="str">
        <f>IF(Q334="","",Q334*J334/100*Config!$B$11)</f>
        <v/>
      </c>
      <c r="AG334" s="15" t="str">
        <f>IF(R334="","",R334*J334/100*Config!$B$11)</f>
        <v/>
      </c>
      <c r="AH334" s="15" t="str">
        <f>IF(S334="","",S334*J334/100*Config!$B$11)</f>
        <v/>
      </c>
      <c r="AI334" s="15" t="str">
        <f>IF(T334="","",T334*J334/100*Config!$B$11)</f>
        <v/>
      </c>
      <c r="AJ334" s="15" t="str">
        <f>IF(AE334="","",Config!$B$9 + SUM($AE$2:AE334))</f>
        <v/>
      </c>
      <c r="AK334" s="15" t="str">
        <f>IF(AF334="","",Config!$B$9 + SUM($AF$2:AF334))</f>
        <v/>
      </c>
      <c r="AL334" s="15" t="str">
        <f>IF(AG334="","",Config!$B$9 + SUM($AG$2:AG334))</f>
        <v/>
      </c>
      <c r="AM334" s="15" t="str">
        <f>IF(AH334="","",Config!$B$9 + SUM($AH$2:AH334))</f>
        <v/>
      </c>
      <c r="AN334" s="15" t="str">
        <f>IF(AI334="","",Config!$B$9 + SUM($AI$2:AI334))</f>
        <v/>
      </c>
      <c r="AO334" s="16" t="str">
        <f t="shared" si="200"/>
        <v/>
      </c>
      <c r="AP334" s="16" t="str">
        <f t="shared" si="201"/>
        <v/>
      </c>
      <c r="AQ334" s="16" t="str">
        <f t="shared" si="202"/>
        <v/>
      </c>
      <c r="AR334" s="16" t="str">
        <f t="shared" si="203"/>
        <v/>
      </c>
      <c r="AS334" s="16" t="str">
        <f t="shared" si="204"/>
        <v/>
      </c>
      <c r="AT334" s="17" t="str">
        <f t="shared" si="220"/>
        <v/>
      </c>
      <c r="AU334" s="17" t="str">
        <f t="shared" si="221"/>
        <v/>
      </c>
      <c r="AV334" s="17" t="str">
        <f t="shared" si="222"/>
        <v/>
      </c>
      <c r="AW334" s="17" t="str">
        <f t="shared" si="223"/>
        <v/>
      </c>
      <c r="AX334" s="17" t="str">
        <f t="shared" si="224"/>
        <v/>
      </c>
      <c r="AY334" s="17" t="str">
        <f t="shared" si="205"/>
        <v/>
      </c>
      <c r="AZ334" s="17" t="str">
        <f t="shared" si="206"/>
        <v/>
      </c>
      <c r="BA334" s="17" t="str">
        <f t="shared" si="207"/>
        <v/>
      </c>
      <c r="BB334" s="17" t="str">
        <f t="shared" si="208"/>
        <v/>
      </c>
      <c r="BC334" s="17" t="str">
        <f t="shared" si="209"/>
        <v/>
      </c>
      <c r="BD334" s="17" t="str">
        <f>IF(OR(AE334="",B334=""),"",SUMIFS($AE$2:AE334,$B$2:B334,B334))</f>
        <v/>
      </c>
      <c r="BE334" s="17" t="str">
        <f>IF(OR(AF334="",B334=""),"",SUMIFS($AF$2:AF334,$B$2:B334,B334))</f>
        <v/>
      </c>
      <c r="BF334" s="17" t="str">
        <f>IF(OR(AG334="",B334=""),"",SUMIFS($AG$2:AG334,$B$2:B334,B334))</f>
        <v/>
      </c>
      <c r="BG334" s="17" t="str">
        <f>IF(OR(AH334="",B334=""),"",SUMIFS($AH$2:AH334,$B$2:B334,B334))</f>
        <v/>
      </c>
      <c r="BH334" s="17" t="str">
        <f>IF(OR(AI334="",B334=""),"",SUMIFS($AI$2:AI334,$B$2:B334,B334))</f>
        <v/>
      </c>
      <c r="BI334" s="17" t="str">
        <f t="shared" si="225"/>
        <v/>
      </c>
      <c r="BJ334" s="17" t="str">
        <f t="shared" si="226"/>
        <v/>
      </c>
      <c r="BK334" s="17" t="str">
        <f t="shared" si="227"/>
        <v/>
      </c>
      <c r="BL334" s="17" t="str">
        <f t="shared" si="228"/>
        <v/>
      </c>
      <c r="BM334" s="17" t="str">
        <f t="shared" si="229"/>
        <v/>
      </c>
      <c r="BN334" s="17" t="str">
        <f t="shared" si="210"/>
        <v/>
      </c>
      <c r="BO334" s="17" t="str">
        <f t="shared" si="211"/>
        <v/>
      </c>
      <c r="BP334" s="17" t="str">
        <f t="shared" si="212"/>
        <v/>
      </c>
      <c r="BQ334" s="17" t="str">
        <f t="shared" si="213"/>
        <v/>
      </c>
      <c r="BR334" s="17" t="str">
        <f t="shared" si="214"/>
        <v/>
      </c>
    </row>
    <row r="335" spans="1:70" x14ac:dyDescent="0.25">
      <c r="A335">
        <f t="shared" si="198"/>
        <v>334</v>
      </c>
      <c r="B335" s="9"/>
      <c r="C335" s="12"/>
      <c r="D335" s="11" t="str">
        <f t="shared" si="230"/>
        <v/>
      </c>
      <c r="E335" s="11" t="str">
        <f t="shared" si="199"/>
        <v/>
      </c>
      <c r="F335" s="12"/>
      <c r="G335" s="12"/>
      <c r="H335" s="12"/>
      <c r="I335" s="12"/>
      <c r="J335" s="13"/>
      <c r="K335" s="13"/>
      <c r="L335" s="13"/>
      <c r="M335" s="13"/>
      <c r="N335" s="12"/>
      <c r="O335" s="12"/>
      <c r="P335" s="14" t="str">
        <f t="shared" si="215"/>
        <v/>
      </c>
      <c r="Q335" s="14" t="str">
        <f t="shared" si="216"/>
        <v/>
      </c>
      <c r="R335" s="14" t="str">
        <f t="shared" si="217"/>
        <v/>
      </c>
      <c r="S335" s="14" t="str">
        <f t="shared" si="218"/>
        <v/>
      </c>
      <c r="T335" s="14" t="str">
        <f t="shared" si="219"/>
        <v/>
      </c>
      <c r="U335" s="15" t="str">
        <f>IF(P335="","",P335*Config!$B$6)</f>
        <v/>
      </c>
      <c r="V335" s="15" t="str">
        <f>IF(Q335="","",Q335*Config!$B$6)</f>
        <v/>
      </c>
      <c r="W335" s="15" t="str">
        <f>IF(R335="","",R335*Config!$B$6)</f>
        <v/>
      </c>
      <c r="X335" s="15" t="str">
        <f>IF(S335="","",S335*Config!$B$6)</f>
        <v/>
      </c>
      <c r="Y335" s="15" t="str">
        <f>IF(T335="","",T335*Config!$B$6)</f>
        <v/>
      </c>
      <c r="Z335" s="15" t="str">
        <f>IF(U335="","",Config!$B$4 + SUM($U$2:U335))</f>
        <v/>
      </c>
      <c r="AA335" s="15" t="str">
        <f>IF(V335="","",Config!$B$4 + SUM($V$2:V335))</f>
        <v/>
      </c>
      <c r="AB335" s="15" t="str">
        <f>IF(W335="","",Config!$B$4 + SUM($W$2:W335))</f>
        <v/>
      </c>
      <c r="AC335" s="15" t="str">
        <f>IF(X335="","",Config!$B$4 + SUM($X$2:X335))</f>
        <v/>
      </c>
      <c r="AD335" s="15" t="str">
        <f>IF(Y335="","",Config!$B$4 + SUM($Y$2:Y335))</f>
        <v/>
      </c>
      <c r="AE335" s="15" t="str">
        <f>IF(P335="","",P335*J335/100*Config!$B$11)</f>
        <v/>
      </c>
      <c r="AF335" s="15" t="str">
        <f>IF(Q335="","",Q335*J335/100*Config!$B$11)</f>
        <v/>
      </c>
      <c r="AG335" s="15" t="str">
        <f>IF(R335="","",R335*J335/100*Config!$B$11)</f>
        <v/>
      </c>
      <c r="AH335" s="15" t="str">
        <f>IF(S335="","",S335*J335/100*Config!$B$11)</f>
        <v/>
      </c>
      <c r="AI335" s="15" t="str">
        <f>IF(T335="","",T335*J335/100*Config!$B$11)</f>
        <v/>
      </c>
      <c r="AJ335" s="15" t="str">
        <f>IF(AE335="","",Config!$B$9 + SUM($AE$2:AE335))</f>
        <v/>
      </c>
      <c r="AK335" s="15" t="str">
        <f>IF(AF335="","",Config!$B$9 + SUM($AF$2:AF335))</f>
        <v/>
      </c>
      <c r="AL335" s="15" t="str">
        <f>IF(AG335="","",Config!$B$9 + SUM($AG$2:AG335))</f>
        <v/>
      </c>
      <c r="AM335" s="15" t="str">
        <f>IF(AH335="","",Config!$B$9 + SUM($AH$2:AH335))</f>
        <v/>
      </c>
      <c r="AN335" s="15" t="str">
        <f>IF(AI335="","",Config!$B$9 + SUM($AI$2:AI335))</f>
        <v/>
      </c>
      <c r="AO335" s="16" t="str">
        <f t="shared" si="200"/>
        <v/>
      </c>
      <c r="AP335" s="16" t="str">
        <f t="shared" si="201"/>
        <v/>
      </c>
      <c r="AQ335" s="16" t="str">
        <f t="shared" si="202"/>
        <v/>
      </c>
      <c r="AR335" s="16" t="str">
        <f t="shared" si="203"/>
        <v/>
      </c>
      <c r="AS335" s="16" t="str">
        <f t="shared" si="204"/>
        <v/>
      </c>
      <c r="AT335" s="17" t="str">
        <f t="shared" si="220"/>
        <v/>
      </c>
      <c r="AU335" s="17" t="str">
        <f t="shared" si="221"/>
        <v/>
      </c>
      <c r="AV335" s="17" t="str">
        <f t="shared" si="222"/>
        <v/>
      </c>
      <c r="AW335" s="17" t="str">
        <f t="shared" si="223"/>
        <v/>
      </c>
      <c r="AX335" s="17" t="str">
        <f t="shared" si="224"/>
        <v/>
      </c>
      <c r="AY335" s="17" t="str">
        <f t="shared" si="205"/>
        <v/>
      </c>
      <c r="AZ335" s="17" t="str">
        <f t="shared" si="206"/>
        <v/>
      </c>
      <c r="BA335" s="17" t="str">
        <f t="shared" si="207"/>
        <v/>
      </c>
      <c r="BB335" s="17" t="str">
        <f t="shared" si="208"/>
        <v/>
      </c>
      <c r="BC335" s="17" t="str">
        <f t="shared" si="209"/>
        <v/>
      </c>
      <c r="BD335" s="17" t="str">
        <f>IF(OR(AE335="",B335=""),"",SUMIFS($AE$2:AE335,$B$2:B335,B335))</f>
        <v/>
      </c>
      <c r="BE335" s="17" t="str">
        <f>IF(OR(AF335="",B335=""),"",SUMIFS($AF$2:AF335,$B$2:B335,B335))</f>
        <v/>
      </c>
      <c r="BF335" s="17" t="str">
        <f>IF(OR(AG335="",B335=""),"",SUMIFS($AG$2:AG335,$B$2:B335,B335))</f>
        <v/>
      </c>
      <c r="BG335" s="17" t="str">
        <f>IF(OR(AH335="",B335=""),"",SUMIFS($AH$2:AH335,$B$2:B335,B335))</f>
        <v/>
      </c>
      <c r="BH335" s="17" t="str">
        <f>IF(OR(AI335="",B335=""),"",SUMIFS($AI$2:AI335,$B$2:B335,B335))</f>
        <v/>
      </c>
      <c r="BI335" s="17" t="str">
        <f t="shared" si="225"/>
        <v/>
      </c>
      <c r="BJ335" s="17" t="str">
        <f t="shared" si="226"/>
        <v/>
      </c>
      <c r="BK335" s="17" t="str">
        <f t="shared" si="227"/>
        <v/>
      </c>
      <c r="BL335" s="17" t="str">
        <f t="shared" si="228"/>
        <v/>
      </c>
      <c r="BM335" s="17" t="str">
        <f t="shared" si="229"/>
        <v/>
      </c>
      <c r="BN335" s="17" t="str">
        <f t="shared" si="210"/>
        <v/>
      </c>
      <c r="BO335" s="17" t="str">
        <f t="shared" si="211"/>
        <v/>
      </c>
      <c r="BP335" s="17" t="str">
        <f t="shared" si="212"/>
        <v/>
      </c>
      <c r="BQ335" s="17" t="str">
        <f t="shared" si="213"/>
        <v/>
      </c>
      <c r="BR335" s="17" t="str">
        <f t="shared" si="214"/>
        <v/>
      </c>
    </row>
    <row r="336" spans="1:70" x14ac:dyDescent="0.25">
      <c r="A336">
        <f t="shared" si="198"/>
        <v>335</v>
      </c>
      <c r="B336" s="9"/>
      <c r="C336" s="12"/>
      <c r="D336" s="11" t="str">
        <f t="shared" si="230"/>
        <v/>
      </c>
      <c r="E336" s="11" t="str">
        <f t="shared" si="199"/>
        <v/>
      </c>
      <c r="F336" s="12"/>
      <c r="G336" s="12"/>
      <c r="H336" s="12"/>
      <c r="I336" s="12"/>
      <c r="J336" s="13"/>
      <c r="K336" s="13"/>
      <c r="L336" s="13"/>
      <c r="M336" s="13"/>
      <c r="N336" s="12"/>
      <c r="O336" s="12"/>
      <c r="P336" s="14" t="str">
        <f t="shared" si="215"/>
        <v/>
      </c>
      <c r="Q336" s="14" t="str">
        <f t="shared" si="216"/>
        <v/>
      </c>
      <c r="R336" s="14" t="str">
        <f t="shared" si="217"/>
        <v/>
      </c>
      <c r="S336" s="14" t="str">
        <f t="shared" si="218"/>
        <v/>
      </c>
      <c r="T336" s="14" t="str">
        <f t="shared" si="219"/>
        <v/>
      </c>
      <c r="U336" s="15" t="str">
        <f>IF(P336="","",P336*Config!$B$6)</f>
        <v/>
      </c>
      <c r="V336" s="15" t="str">
        <f>IF(Q336="","",Q336*Config!$B$6)</f>
        <v/>
      </c>
      <c r="W336" s="15" t="str">
        <f>IF(R336="","",R336*Config!$B$6)</f>
        <v/>
      </c>
      <c r="X336" s="15" t="str">
        <f>IF(S336="","",S336*Config!$B$6)</f>
        <v/>
      </c>
      <c r="Y336" s="15" t="str">
        <f>IF(T336="","",T336*Config!$B$6)</f>
        <v/>
      </c>
      <c r="Z336" s="15" t="str">
        <f>IF(U336="","",Config!$B$4 + SUM($U$2:U336))</f>
        <v/>
      </c>
      <c r="AA336" s="15" t="str">
        <f>IF(V336="","",Config!$B$4 + SUM($V$2:V336))</f>
        <v/>
      </c>
      <c r="AB336" s="15" t="str">
        <f>IF(W336="","",Config!$B$4 + SUM($W$2:W336))</f>
        <v/>
      </c>
      <c r="AC336" s="15" t="str">
        <f>IF(X336="","",Config!$B$4 + SUM($X$2:X336))</f>
        <v/>
      </c>
      <c r="AD336" s="15" t="str">
        <f>IF(Y336="","",Config!$B$4 + SUM($Y$2:Y336))</f>
        <v/>
      </c>
      <c r="AE336" s="15" t="str">
        <f>IF(P336="","",P336*J336/100*Config!$B$11)</f>
        <v/>
      </c>
      <c r="AF336" s="15" t="str">
        <f>IF(Q336="","",Q336*J336/100*Config!$B$11)</f>
        <v/>
      </c>
      <c r="AG336" s="15" t="str">
        <f>IF(R336="","",R336*J336/100*Config!$B$11)</f>
        <v/>
      </c>
      <c r="AH336" s="15" t="str">
        <f>IF(S336="","",S336*J336/100*Config!$B$11)</f>
        <v/>
      </c>
      <c r="AI336" s="15" t="str">
        <f>IF(T336="","",T336*J336/100*Config!$B$11)</f>
        <v/>
      </c>
      <c r="AJ336" s="15" t="str">
        <f>IF(AE336="","",Config!$B$9 + SUM($AE$2:AE336))</f>
        <v/>
      </c>
      <c r="AK336" s="15" t="str">
        <f>IF(AF336="","",Config!$B$9 + SUM($AF$2:AF336))</f>
        <v/>
      </c>
      <c r="AL336" s="15" t="str">
        <f>IF(AG336="","",Config!$B$9 + SUM($AG$2:AG336))</f>
        <v/>
      </c>
      <c r="AM336" s="15" t="str">
        <f>IF(AH336="","",Config!$B$9 + SUM($AH$2:AH336))</f>
        <v/>
      </c>
      <c r="AN336" s="15" t="str">
        <f>IF(AI336="","",Config!$B$9 + SUM($AI$2:AI336))</f>
        <v/>
      </c>
      <c r="AO336" s="16" t="str">
        <f t="shared" si="200"/>
        <v/>
      </c>
      <c r="AP336" s="16" t="str">
        <f t="shared" si="201"/>
        <v/>
      </c>
      <c r="AQ336" s="16" t="str">
        <f t="shared" si="202"/>
        <v/>
      </c>
      <c r="AR336" s="16" t="str">
        <f t="shared" si="203"/>
        <v/>
      </c>
      <c r="AS336" s="16" t="str">
        <f t="shared" si="204"/>
        <v/>
      </c>
      <c r="AT336" s="17" t="str">
        <f t="shared" si="220"/>
        <v/>
      </c>
      <c r="AU336" s="17" t="str">
        <f t="shared" si="221"/>
        <v/>
      </c>
      <c r="AV336" s="17" t="str">
        <f t="shared" si="222"/>
        <v/>
      </c>
      <c r="AW336" s="17" t="str">
        <f t="shared" si="223"/>
        <v/>
      </c>
      <c r="AX336" s="17" t="str">
        <f t="shared" si="224"/>
        <v/>
      </c>
      <c r="AY336" s="17" t="str">
        <f t="shared" si="205"/>
        <v/>
      </c>
      <c r="AZ336" s="17" t="str">
        <f t="shared" si="206"/>
        <v/>
      </c>
      <c r="BA336" s="17" t="str">
        <f t="shared" si="207"/>
        <v/>
      </c>
      <c r="BB336" s="17" t="str">
        <f t="shared" si="208"/>
        <v/>
      </c>
      <c r="BC336" s="17" t="str">
        <f t="shared" si="209"/>
        <v/>
      </c>
      <c r="BD336" s="17" t="str">
        <f>IF(OR(AE336="",B336=""),"",SUMIFS($AE$2:AE336,$B$2:B336,B336))</f>
        <v/>
      </c>
      <c r="BE336" s="17" t="str">
        <f>IF(OR(AF336="",B336=""),"",SUMIFS($AF$2:AF336,$B$2:B336,B336))</f>
        <v/>
      </c>
      <c r="BF336" s="17" t="str">
        <f>IF(OR(AG336="",B336=""),"",SUMIFS($AG$2:AG336,$B$2:B336,B336))</f>
        <v/>
      </c>
      <c r="BG336" s="17" t="str">
        <f>IF(OR(AH336="",B336=""),"",SUMIFS($AH$2:AH336,$B$2:B336,B336))</f>
        <v/>
      </c>
      <c r="BH336" s="17" t="str">
        <f>IF(OR(AI336="",B336=""),"",SUMIFS($AI$2:AI336,$B$2:B336,B336))</f>
        <v/>
      </c>
      <c r="BI336" s="17" t="str">
        <f t="shared" si="225"/>
        <v/>
      </c>
      <c r="BJ336" s="17" t="str">
        <f t="shared" si="226"/>
        <v/>
      </c>
      <c r="BK336" s="17" t="str">
        <f t="shared" si="227"/>
        <v/>
      </c>
      <c r="BL336" s="17" t="str">
        <f t="shared" si="228"/>
        <v/>
      </c>
      <c r="BM336" s="17" t="str">
        <f t="shared" si="229"/>
        <v/>
      </c>
      <c r="BN336" s="17" t="str">
        <f t="shared" si="210"/>
        <v/>
      </c>
      <c r="BO336" s="17" t="str">
        <f t="shared" si="211"/>
        <v/>
      </c>
      <c r="BP336" s="17" t="str">
        <f t="shared" si="212"/>
        <v/>
      </c>
      <c r="BQ336" s="17" t="str">
        <f t="shared" si="213"/>
        <v/>
      </c>
      <c r="BR336" s="17" t="str">
        <f t="shared" si="214"/>
        <v/>
      </c>
    </row>
    <row r="337" spans="1:70" x14ac:dyDescent="0.25">
      <c r="A337">
        <f t="shared" si="198"/>
        <v>336</v>
      </c>
      <c r="B337" s="9"/>
      <c r="C337" s="12"/>
      <c r="D337" s="11" t="str">
        <f t="shared" si="230"/>
        <v/>
      </c>
      <c r="E337" s="11" t="str">
        <f t="shared" si="199"/>
        <v/>
      </c>
      <c r="F337" s="12"/>
      <c r="G337" s="12"/>
      <c r="H337" s="12"/>
      <c r="I337" s="12"/>
      <c r="J337" s="13"/>
      <c r="K337" s="13"/>
      <c r="L337" s="13"/>
      <c r="M337" s="13"/>
      <c r="N337" s="12"/>
      <c r="O337" s="12"/>
      <c r="P337" s="14" t="str">
        <f t="shared" si="215"/>
        <v/>
      </c>
      <c r="Q337" s="14" t="str">
        <f t="shared" si="216"/>
        <v/>
      </c>
      <c r="R337" s="14" t="str">
        <f t="shared" si="217"/>
        <v/>
      </c>
      <c r="S337" s="14" t="str">
        <f t="shared" si="218"/>
        <v/>
      </c>
      <c r="T337" s="14" t="str">
        <f t="shared" si="219"/>
        <v/>
      </c>
      <c r="U337" s="15" t="str">
        <f>IF(P337="","",P337*Config!$B$6)</f>
        <v/>
      </c>
      <c r="V337" s="15" t="str">
        <f>IF(Q337="","",Q337*Config!$B$6)</f>
        <v/>
      </c>
      <c r="W337" s="15" t="str">
        <f>IF(R337="","",R337*Config!$B$6)</f>
        <v/>
      </c>
      <c r="X337" s="15" t="str">
        <f>IF(S337="","",S337*Config!$B$6)</f>
        <v/>
      </c>
      <c r="Y337" s="15" t="str">
        <f>IF(T337="","",T337*Config!$B$6)</f>
        <v/>
      </c>
      <c r="Z337" s="15" t="str">
        <f>IF(U337="","",Config!$B$4 + SUM($U$2:U337))</f>
        <v/>
      </c>
      <c r="AA337" s="15" t="str">
        <f>IF(V337="","",Config!$B$4 + SUM($V$2:V337))</f>
        <v/>
      </c>
      <c r="AB337" s="15" t="str">
        <f>IF(W337="","",Config!$B$4 + SUM($W$2:W337))</f>
        <v/>
      </c>
      <c r="AC337" s="15" t="str">
        <f>IF(X337="","",Config!$B$4 + SUM($X$2:X337))</f>
        <v/>
      </c>
      <c r="AD337" s="15" t="str">
        <f>IF(Y337="","",Config!$B$4 + SUM($Y$2:Y337))</f>
        <v/>
      </c>
      <c r="AE337" s="15" t="str">
        <f>IF(P337="","",P337*J337/100*Config!$B$11)</f>
        <v/>
      </c>
      <c r="AF337" s="15" t="str">
        <f>IF(Q337="","",Q337*J337/100*Config!$B$11)</f>
        <v/>
      </c>
      <c r="AG337" s="15" t="str">
        <f>IF(R337="","",R337*J337/100*Config!$B$11)</f>
        <v/>
      </c>
      <c r="AH337" s="15" t="str">
        <f>IF(S337="","",S337*J337/100*Config!$B$11)</f>
        <v/>
      </c>
      <c r="AI337" s="15" t="str">
        <f>IF(T337="","",T337*J337/100*Config!$B$11)</f>
        <v/>
      </c>
      <c r="AJ337" s="15" t="str">
        <f>IF(AE337="","",Config!$B$9 + SUM($AE$2:AE337))</f>
        <v/>
      </c>
      <c r="AK337" s="15" t="str">
        <f>IF(AF337="","",Config!$B$9 + SUM($AF$2:AF337))</f>
        <v/>
      </c>
      <c r="AL337" s="15" t="str">
        <f>IF(AG337="","",Config!$B$9 + SUM($AG$2:AG337))</f>
        <v/>
      </c>
      <c r="AM337" s="15" t="str">
        <f>IF(AH337="","",Config!$B$9 + SUM($AH$2:AH337))</f>
        <v/>
      </c>
      <c r="AN337" s="15" t="str">
        <f>IF(AI337="","",Config!$B$9 + SUM($AI$2:AI337))</f>
        <v/>
      </c>
      <c r="AO337" s="16" t="str">
        <f t="shared" si="200"/>
        <v/>
      </c>
      <c r="AP337" s="16" t="str">
        <f t="shared" si="201"/>
        <v/>
      </c>
      <c r="AQ337" s="16" t="str">
        <f t="shared" si="202"/>
        <v/>
      </c>
      <c r="AR337" s="16" t="str">
        <f t="shared" si="203"/>
        <v/>
      </c>
      <c r="AS337" s="16" t="str">
        <f t="shared" si="204"/>
        <v/>
      </c>
      <c r="AT337" s="17" t="str">
        <f t="shared" si="220"/>
        <v/>
      </c>
      <c r="AU337" s="17" t="str">
        <f t="shared" si="221"/>
        <v/>
      </c>
      <c r="AV337" s="17" t="str">
        <f t="shared" si="222"/>
        <v/>
      </c>
      <c r="AW337" s="17" t="str">
        <f t="shared" si="223"/>
        <v/>
      </c>
      <c r="AX337" s="17" t="str">
        <f t="shared" si="224"/>
        <v/>
      </c>
      <c r="AY337" s="17" t="str">
        <f t="shared" si="205"/>
        <v/>
      </c>
      <c r="AZ337" s="17" t="str">
        <f t="shared" si="206"/>
        <v/>
      </c>
      <c r="BA337" s="17" t="str">
        <f t="shared" si="207"/>
        <v/>
      </c>
      <c r="BB337" s="17" t="str">
        <f t="shared" si="208"/>
        <v/>
      </c>
      <c r="BC337" s="17" t="str">
        <f t="shared" si="209"/>
        <v/>
      </c>
      <c r="BD337" s="17" t="str">
        <f>IF(OR(AE337="",B337=""),"",SUMIFS($AE$2:AE337,$B$2:B337,B337))</f>
        <v/>
      </c>
      <c r="BE337" s="17" t="str">
        <f>IF(OR(AF337="",B337=""),"",SUMIFS($AF$2:AF337,$B$2:B337,B337))</f>
        <v/>
      </c>
      <c r="BF337" s="17" t="str">
        <f>IF(OR(AG337="",B337=""),"",SUMIFS($AG$2:AG337,$B$2:B337,B337))</f>
        <v/>
      </c>
      <c r="BG337" s="17" t="str">
        <f>IF(OR(AH337="",B337=""),"",SUMIFS($AH$2:AH337,$B$2:B337,B337))</f>
        <v/>
      </c>
      <c r="BH337" s="17" t="str">
        <f>IF(OR(AI337="",B337=""),"",SUMIFS($AI$2:AI337,$B$2:B337,B337))</f>
        <v/>
      </c>
      <c r="BI337" s="17" t="str">
        <f t="shared" si="225"/>
        <v/>
      </c>
      <c r="BJ337" s="17" t="str">
        <f t="shared" si="226"/>
        <v/>
      </c>
      <c r="BK337" s="17" t="str">
        <f t="shared" si="227"/>
        <v/>
      </c>
      <c r="BL337" s="17" t="str">
        <f t="shared" si="228"/>
        <v/>
      </c>
      <c r="BM337" s="17" t="str">
        <f t="shared" si="229"/>
        <v/>
      </c>
      <c r="BN337" s="17" t="str">
        <f t="shared" si="210"/>
        <v/>
      </c>
      <c r="BO337" s="17" t="str">
        <f t="shared" si="211"/>
        <v/>
      </c>
      <c r="BP337" s="17" t="str">
        <f t="shared" si="212"/>
        <v/>
      </c>
      <c r="BQ337" s="17" t="str">
        <f t="shared" si="213"/>
        <v/>
      </c>
      <c r="BR337" s="17" t="str">
        <f t="shared" si="214"/>
        <v/>
      </c>
    </row>
    <row r="338" spans="1:70" x14ac:dyDescent="0.25">
      <c r="A338">
        <f t="shared" si="198"/>
        <v>337</v>
      </c>
      <c r="B338" s="9"/>
      <c r="C338" s="12"/>
      <c r="D338" s="11" t="str">
        <f t="shared" si="230"/>
        <v/>
      </c>
      <c r="E338" s="11" t="str">
        <f t="shared" si="199"/>
        <v/>
      </c>
      <c r="F338" s="12"/>
      <c r="G338" s="12"/>
      <c r="H338" s="12"/>
      <c r="I338" s="12"/>
      <c r="J338" s="13"/>
      <c r="K338" s="13"/>
      <c r="L338" s="13"/>
      <c r="M338" s="13"/>
      <c r="N338" s="12"/>
      <c r="O338" s="12"/>
      <c r="P338" s="14" t="str">
        <f t="shared" si="215"/>
        <v/>
      </c>
      <c r="Q338" s="14" t="str">
        <f t="shared" si="216"/>
        <v/>
      </c>
      <c r="R338" s="14" t="str">
        <f t="shared" si="217"/>
        <v/>
      </c>
      <c r="S338" s="14" t="str">
        <f t="shared" si="218"/>
        <v/>
      </c>
      <c r="T338" s="14" t="str">
        <f t="shared" si="219"/>
        <v/>
      </c>
      <c r="U338" s="15" t="str">
        <f>IF(P338="","",P338*Config!$B$6)</f>
        <v/>
      </c>
      <c r="V338" s="15" t="str">
        <f>IF(Q338="","",Q338*Config!$B$6)</f>
        <v/>
      </c>
      <c r="W338" s="15" t="str">
        <f>IF(R338="","",R338*Config!$B$6)</f>
        <v/>
      </c>
      <c r="X338" s="15" t="str">
        <f>IF(S338="","",S338*Config!$B$6)</f>
        <v/>
      </c>
      <c r="Y338" s="15" t="str">
        <f>IF(T338="","",T338*Config!$B$6)</f>
        <v/>
      </c>
      <c r="Z338" s="15" t="str">
        <f>IF(U338="","",Config!$B$4 + SUM($U$2:U338))</f>
        <v/>
      </c>
      <c r="AA338" s="15" t="str">
        <f>IF(V338="","",Config!$B$4 + SUM($V$2:V338))</f>
        <v/>
      </c>
      <c r="AB338" s="15" t="str">
        <f>IF(W338="","",Config!$B$4 + SUM($W$2:W338))</f>
        <v/>
      </c>
      <c r="AC338" s="15" t="str">
        <f>IF(X338="","",Config!$B$4 + SUM($X$2:X338))</f>
        <v/>
      </c>
      <c r="AD338" s="15" t="str">
        <f>IF(Y338="","",Config!$B$4 + SUM($Y$2:Y338))</f>
        <v/>
      </c>
      <c r="AE338" s="15" t="str">
        <f>IF(P338="","",P338*J338/100*Config!$B$11)</f>
        <v/>
      </c>
      <c r="AF338" s="15" t="str">
        <f>IF(Q338="","",Q338*J338/100*Config!$B$11)</f>
        <v/>
      </c>
      <c r="AG338" s="15" t="str">
        <f>IF(R338="","",R338*J338/100*Config!$B$11)</f>
        <v/>
      </c>
      <c r="AH338" s="15" t="str">
        <f>IF(S338="","",S338*J338/100*Config!$B$11)</f>
        <v/>
      </c>
      <c r="AI338" s="15" t="str">
        <f>IF(T338="","",T338*J338/100*Config!$B$11)</f>
        <v/>
      </c>
      <c r="AJ338" s="15" t="str">
        <f>IF(AE338="","",Config!$B$9 + SUM($AE$2:AE338))</f>
        <v/>
      </c>
      <c r="AK338" s="15" t="str">
        <f>IF(AF338="","",Config!$B$9 + SUM($AF$2:AF338))</f>
        <v/>
      </c>
      <c r="AL338" s="15" t="str">
        <f>IF(AG338="","",Config!$B$9 + SUM($AG$2:AG338))</f>
        <v/>
      </c>
      <c r="AM338" s="15" t="str">
        <f>IF(AH338="","",Config!$B$9 + SUM($AH$2:AH338))</f>
        <v/>
      </c>
      <c r="AN338" s="15" t="str">
        <f>IF(AI338="","",Config!$B$9 + SUM($AI$2:AI338))</f>
        <v/>
      </c>
      <c r="AO338" s="16" t="str">
        <f t="shared" si="200"/>
        <v/>
      </c>
      <c r="AP338" s="16" t="str">
        <f t="shared" si="201"/>
        <v/>
      </c>
      <c r="AQ338" s="16" t="str">
        <f t="shared" si="202"/>
        <v/>
      </c>
      <c r="AR338" s="16" t="str">
        <f t="shared" si="203"/>
        <v/>
      </c>
      <c r="AS338" s="16" t="str">
        <f t="shared" si="204"/>
        <v/>
      </c>
      <c r="AT338" s="17" t="str">
        <f t="shared" si="220"/>
        <v/>
      </c>
      <c r="AU338" s="17" t="str">
        <f t="shared" si="221"/>
        <v/>
      </c>
      <c r="AV338" s="17" t="str">
        <f t="shared" si="222"/>
        <v/>
      </c>
      <c r="AW338" s="17" t="str">
        <f t="shared" si="223"/>
        <v/>
      </c>
      <c r="AX338" s="17" t="str">
        <f t="shared" si="224"/>
        <v/>
      </c>
      <c r="AY338" s="17" t="str">
        <f t="shared" si="205"/>
        <v/>
      </c>
      <c r="AZ338" s="17" t="str">
        <f t="shared" si="206"/>
        <v/>
      </c>
      <c r="BA338" s="17" t="str">
        <f t="shared" si="207"/>
        <v/>
      </c>
      <c r="BB338" s="17" t="str">
        <f t="shared" si="208"/>
        <v/>
      </c>
      <c r="BC338" s="17" t="str">
        <f t="shared" si="209"/>
        <v/>
      </c>
      <c r="BD338" s="17" t="str">
        <f>IF(OR(AE338="",B338=""),"",SUMIFS($AE$2:AE338,$B$2:B338,B338))</f>
        <v/>
      </c>
      <c r="BE338" s="17" t="str">
        <f>IF(OR(AF338="",B338=""),"",SUMIFS($AF$2:AF338,$B$2:B338,B338))</f>
        <v/>
      </c>
      <c r="BF338" s="17" t="str">
        <f>IF(OR(AG338="",B338=""),"",SUMIFS($AG$2:AG338,$B$2:B338,B338))</f>
        <v/>
      </c>
      <c r="BG338" s="17" t="str">
        <f>IF(OR(AH338="",B338=""),"",SUMIFS($AH$2:AH338,$B$2:B338,B338))</f>
        <v/>
      </c>
      <c r="BH338" s="17" t="str">
        <f>IF(OR(AI338="",B338=""),"",SUMIFS($AI$2:AI338,$B$2:B338,B338))</f>
        <v/>
      </c>
      <c r="BI338" s="17" t="str">
        <f t="shared" si="225"/>
        <v/>
      </c>
      <c r="BJ338" s="17" t="str">
        <f t="shared" si="226"/>
        <v/>
      </c>
      <c r="BK338" s="17" t="str">
        <f t="shared" si="227"/>
        <v/>
      </c>
      <c r="BL338" s="17" t="str">
        <f t="shared" si="228"/>
        <v/>
      </c>
      <c r="BM338" s="17" t="str">
        <f t="shared" si="229"/>
        <v/>
      </c>
      <c r="BN338" s="17" t="str">
        <f t="shared" si="210"/>
        <v/>
      </c>
      <c r="BO338" s="17" t="str">
        <f t="shared" si="211"/>
        <v/>
      </c>
      <c r="BP338" s="17" t="str">
        <f t="shared" si="212"/>
        <v/>
      </c>
      <c r="BQ338" s="17" t="str">
        <f t="shared" si="213"/>
        <v/>
      </c>
      <c r="BR338" s="17" t="str">
        <f t="shared" si="214"/>
        <v/>
      </c>
    </row>
    <row r="339" spans="1:70" x14ac:dyDescent="0.25">
      <c r="A339">
        <f t="shared" si="198"/>
        <v>338</v>
      </c>
      <c r="B339" s="9"/>
      <c r="C339" s="12"/>
      <c r="D339" s="11" t="str">
        <f t="shared" si="230"/>
        <v/>
      </c>
      <c r="E339" s="11" t="str">
        <f t="shared" si="199"/>
        <v/>
      </c>
      <c r="F339" s="12"/>
      <c r="G339" s="12"/>
      <c r="H339" s="12"/>
      <c r="I339" s="12"/>
      <c r="J339" s="13"/>
      <c r="K339" s="13"/>
      <c r="L339" s="13"/>
      <c r="M339" s="13"/>
      <c r="N339" s="12"/>
      <c r="O339" s="12"/>
      <c r="P339" s="14" t="str">
        <f t="shared" si="215"/>
        <v/>
      </c>
      <c r="Q339" s="14" t="str">
        <f t="shared" si="216"/>
        <v/>
      </c>
      <c r="R339" s="14" t="str">
        <f t="shared" si="217"/>
        <v/>
      </c>
      <c r="S339" s="14" t="str">
        <f t="shared" si="218"/>
        <v/>
      </c>
      <c r="T339" s="14" t="str">
        <f t="shared" si="219"/>
        <v/>
      </c>
      <c r="U339" s="15" t="str">
        <f>IF(P339="","",P339*Config!$B$6)</f>
        <v/>
      </c>
      <c r="V339" s="15" t="str">
        <f>IF(Q339="","",Q339*Config!$B$6)</f>
        <v/>
      </c>
      <c r="W339" s="15" t="str">
        <f>IF(R339="","",R339*Config!$B$6)</f>
        <v/>
      </c>
      <c r="X339" s="15" t="str">
        <f>IF(S339="","",S339*Config!$B$6)</f>
        <v/>
      </c>
      <c r="Y339" s="15" t="str">
        <f>IF(T339="","",T339*Config!$B$6)</f>
        <v/>
      </c>
      <c r="Z339" s="15" t="str">
        <f>IF(U339="","",Config!$B$4 + SUM($U$2:U339))</f>
        <v/>
      </c>
      <c r="AA339" s="15" t="str">
        <f>IF(V339="","",Config!$B$4 + SUM($V$2:V339))</f>
        <v/>
      </c>
      <c r="AB339" s="15" t="str">
        <f>IF(W339="","",Config!$B$4 + SUM($W$2:W339))</f>
        <v/>
      </c>
      <c r="AC339" s="15" t="str">
        <f>IF(X339="","",Config!$B$4 + SUM($X$2:X339))</f>
        <v/>
      </c>
      <c r="AD339" s="15" t="str">
        <f>IF(Y339="","",Config!$B$4 + SUM($Y$2:Y339))</f>
        <v/>
      </c>
      <c r="AE339" s="15" t="str">
        <f>IF(P339="","",P339*J339/100*Config!$B$11)</f>
        <v/>
      </c>
      <c r="AF339" s="15" t="str">
        <f>IF(Q339="","",Q339*J339/100*Config!$B$11)</f>
        <v/>
      </c>
      <c r="AG339" s="15" t="str">
        <f>IF(R339="","",R339*J339/100*Config!$B$11)</f>
        <v/>
      </c>
      <c r="AH339" s="15" t="str">
        <f>IF(S339="","",S339*J339/100*Config!$B$11)</f>
        <v/>
      </c>
      <c r="AI339" s="15" t="str">
        <f>IF(T339="","",T339*J339/100*Config!$B$11)</f>
        <v/>
      </c>
      <c r="AJ339" s="15" t="str">
        <f>IF(AE339="","",Config!$B$9 + SUM($AE$2:AE339))</f>
        <v/>
      </c>
      <c r="AK339" s="15" t="str">
        <f>IF(AF339="","",Config!$B$9 + SUM($AF$2:AF339))</f>
        <v/>
      </c>
      <c r="AL339" s="15" t="str">
        <f>IF(AG339="","",Config!$B$9 + SUM($AG$2:AG339))</f>
        <v/>
      </c>
      <c r="AM339" s="15" t="str">
        <f>IF(AH339="","",Config!$B$9 + SUM($AH$2:AH339))</f>
        <v/>
      </c>
      <c r="AN339" s="15" t="str">
        <f>IF(AI339="","",Config!$B$9 + SUM($AI$2:AI339))</f>
        <v/>
      </c>
      <c r="AO339" s="16" t="str">
        <f t="shared" si="200"/>
        <v/>
      </c>
      <c r="AP339" s="16" t="str">
        <f t="shared" si="201"/>
        <v/>
      </c>
      <c r="AQ339" s="16" t="str">
        <f t="shared" si="202"/>
        <v/>
      </c>
      <c r="AR339" s="16" t="str">
        <f t="shared" si="203"/>
        <v/>
      </c>
      <c r="AS339" s="16" t="str">
        <f t="shared" si="204"/>
        <v/>
      </c>
      <c r="AT339" s="17" t="str">
        <f t="shared" si="220"/>
        <v/>
      </c>
      <c r="AU339" s="17" t="str">
        <f t="shared" si="221"/>
        <v/>
      </c>
      <c r="AV339" s="17" t="str">
        <f t="shared" si="222"/>
        <v/>
      </c>
      <c r="AW339" s="17" t="str">
        <f t="shared" si="223"/>
        <v/>
      </c>
      <c r="AX339" s="17" t="str">
        <f t="shared" si="224"/>
        <v/>
      </c>
      <c r="AY339" s="17" t="str">
        <f t="shared" si="205"/>
        <v/>
      </c>
      <c r="AZ339" s="17" t="str">
        <f t="shared" si="206"/>
        <v/>
      </c>
      <c r="BA339" s="17" t="str">
        <f t="shared" si="207"/>
        <v/>
      </c>
      <c r="BB339" s="17" t="str">
        <f t="shared" si="208"/>
        <v/>
      </c>
      <c r="BC339" s="17" t="str">
        <f t="shared" si="209"/>
        <v/>
      </c>
      <c r="BD339" s="17" t="str">
        <f>IF(OR(AE339="",B339=""),"",SUMIFS($AE$2:AE339,$B$2:B339,B339))</f>
        <v/>
      </c>
      <c r="BE339" s="17" t="str">
        <f>IF(OR(AF339="",B339=""),"",SUMIFS($AF$2:AF339,$B$2:B339,B339))</f>
        <v/>
      </c>
      <c r="BF339" s="17" t="str">
        <f>IF(OR(AG339="",B339=""),"",SUMIFS($AG$2:AG339,$B$2:B339,B339))</f>
        <v/>
      </c>
      <c r="BG339" s="17" t="str">
        <f>IF(OR(AH339="",B339=""),"",SUMIFS($AH$2:AH339,$B$2:B339,B339))</f>
        <v/>
      </c>
      <c r="BH339" s="17" t="str">
        <f>IF(OR(AI339="",B339=""),"",SUMIFS($AI$2:AI339,$B$2:B339,B339))</f>
        <v/>
      </c>
      <c r="BI339" s="17" t="str">
        <f t="shared" si="225"/>
        <v/>
      </c>
      <c r="BJ339" s="17" t="str">
        <f t="shared" si="226"/>
        <v/>
      </c>
      <c r="BK339" s="17" t="str">
        <f t="shared" si="227"/>
        <v/>
      </c>
      <c r="BL339" s="17" t="str">
        <f t="shared" si="228"/>
        <v/>
      </c>
      <c r="BM339" s="17" t="str">
        <f t="shared" si="229"/>
        <v/>
      </c>
      <c r="BN339" s="17" t="str">
        <f t="shared" si="210"/>
        <v/>
      </c>
      <c r="BO339" s="17" t="str">
        <f t="shared" si="211"/>
        <v/>
      </c>
      <c r="BP339" s="17" t="str">
        <f t="shared" si="212"/>
        <v/>
      </c>
      <c r="BQ339" s="17" t="str">
        <f t="shared" si="213"/>
        <v/>
      </c>
      <c r="BR339" s="17" t="str">
        <f t="shared" si="214"/>
        <v/>
      </c>
    </row>
    <row r="340" spans="1:70" x14ac:dyDescent="0.25">
      <c r="A340">
        <f t="shared" si="198"/>
        <v>339</v>
      </c>
      <c r="B340" s="9"/>
      <c r="C340" s="12"/>
      <c r="D340" s="11" t="str">
        <f t="shared" si="230"/>
        <v/>
      </c>
      <c r="E340" s="11" t="str">
        <f t="shared" si="199"/>
        <v/>
      </c>
      <c r="F340" s="12"/>
      <c r="G340" s="12"/>
      <c r="H340" s="12"/>
      <c r="I340" s="12"/>
      <c r="J340" s="13"/>
      <c r="K340" s="13"/>
      <c r="L340" s="13"/>
      <c r="M340" s="13"/>
      <c r="N340" s="12"/>
      <c r="O340" s="12"/>
      <c r="P340" s="14" t="str">
        <f t="shared" si="215"/>
        <v/>
      </c>
      <c r="Q340" s="14" t="str">
        <f t="shared" si="216"/>
        <v/>
      </c>
      <c r="R340" s="14" t="str">
        <f t="shared" si="217"/>
        <v/>
      </c>
      <c r="S340" s="14" t="str">
        <f t="shared" si="218"/>
        <v/>
      </c>
      <c r="T340" s="14" t="str">
        <f t="shared" si="219"/>
        <v/>
      </c>
      <c r="U340" s="15" t="str">
        <f>IF(P340="","",P340*Config!$B$6)</f>
        <v/>
      </c>
      <c r="V340" s="15" t="str">
        <f>IF(Q340="","",Q340*Config!$B$6)</f>
        <v/>
      </c>
      <c r="W340" s="15" t="str">
        <f>IF(R340="","",R340*Config!$B$6)</f>
        <v/>
      </c>
      <c r="X340" s="15" t="str">
        <f>IF(S340="","",S340*Config!$B$6)</f>
        <v/>
      </c>
      <c r="Y340" s="15" t="str">
        <f>IF(T340="","",T340*Config!$B$6)</f>
        <v/>
      </c>
      <c r="Z340" s="15" t="str">
        <f>IF(U340="","",Config!$B$4 + SUM($U$2:U340))</f>
        <v/>
      </c>
      <c r="AA340" s="15" t="str">
        <f>IF(V340="","",Config!$B$4 + SUM($V$2:V340))</f>
        <v/>
      </c>
      <c r="AB340" s="15" t="str">
        <f>IF(W340="","",Config!$B$4 + SUM($W$2:W340))</f>
        <v/>
      </c>
      <c r="AC340" s="15" t="str">
        <f>IF(X340="","",Config!$B$4 + SUM($X$2:X340))</f>
        <v/>
      </c>
      <c r="AD340" s="15" t="str">
        <f>IF(Y340="","",Config!$B$4 + SUM($Y$2:Y340))</f>
        <v/>
      </c>
      <c r="AE340" s="15" t="str">
        <f>IF(P340="","",P340*J340/100*Config!$B$11)</f>
        <v/>
      </c>
      <c r="AF340" s="15" t="str">
        <f>IF(Q340="","",Q340*J340/100*Config!$B$11)</f>
        <v/>
      </c>
      <c r="AG340" s="15" t="str">
        <f>IF(R340="","",R340*J340/100*Config!$B$11)</f>
        <v/>
      </c>
      <c r="AH340" s="15" t="str">
        <f>IF(S340="","",S340*J340/100*Config!$B$11)</f>
        <v/>
      </c>
      <c r="AI340" s="15" t="str">
        <f>IF(T340="","",T340*J340/100*Config!$B$11)</f>
        <v/>
      </c>
      <c r="AJ340" s="15" t="str">
        <f>IF(AE340="","",Config!$B$9 + SUM($AE$2:AE340))</f>
        <v/>
      </c>
      <c r="AK340" s="15" t="str">
        <f>IF(AF340="","",Config!$B$9 + SUM($AF$2:AF340))</f>
        <v/>
      </c>
      <c r="AL340" s="15" t="str">
        <f>IF(AG340="","",Config!$B$9 + SUM($AG$2:AG340))</f>
        <v/>
      </c>
      <c r="AM340" s="15" t="str">
        <f>IF(AH340="","",Config!$B$9 + SUM($AH$2:AH340))</f>
        <v/>
      </c>
      <c r="AN340" s="15" t="str">
        <f>IF(AI340="","",Config!$B$9 + SUM($AI$2:AI340))</f>
        <v/>
      </c>
      <c r="AO340" s="16" t="str">
        <f t="shared" si="200"/>
        <v/>
      </c>
      <c r="AP340" s="16" t="str">
        <f t="shared" si="201"/>
        <v/>
      </c>
      <c r="AQ340" s="16" t="str">
        <f t="shared" si="202"/>
        <v/>
      </c>
      <c r="AR340" s="16" t="str">
        <f t="shared" si="203"/>
        <v/>
      </c>
      <c r="AS340" s="16" t="str">
        <f t="shared" si="204"/>
        <v/>
      </c>
      <c r="AT340" s="17" t="str">
        <f t="shared" si="220"/>
        <v/>
      </c>
      <c r="AU340" s="17" t="str">
        <f t="shared" si="221"/>
        <v/>
      </c>
      <c r="AV340" s="17" t="str">
        <f t="shared" si="222"/>
        <v/>
      </c>
      <c r="AW340" s="17" t="str">
        <f t="shared" si="223"/>
        <v/>
      </c>
      <c r="AX340" s="17" t="str">
        <f t="shared" si="224"/>
        <v/>
      </c>
      <c r="AY340" s="17" t="str">
        <f t="shared" si="205"/>
        <v/>
      </c>
      <c r="AZ340" s="17" t="str">
        <f t="shared" si="206"/>
        <v/>
      </c>
      <c r="BA340" s="17" t="str">
        <f t="shared" si="207"/>
        <v/>
      </c>
      <c r="BB340" s="17" t="str">
        <f t="shared" si="208"/>
        <v/>
      </c>
      <c r="BC340" s="17" t="str">
        <f t="shared" si="209"/>
        <v/>
      </c>
      <c r="BD340" s="17" t="str">
        <f>IF(OR(AE340="",B340=""),"",SUMIFS($AE$2:AE340,$B$2:B340,B340))</f>
        <v/>
      </c>
      <c r="BE340" s="17" t="str">
        <f>IF(OR(AF340="",B340=""),"",SUMIFS($AF$2:AF340,$B$2:B340,B340))</f>
        <v/>
      </c>
      <c r="BF340" s="17" t="str">
        <f>IF(OR(AG340="",B340=""),"",SUMIFS($AG$2:AG340,$B$2:B340,B340))</f>
        <v/>
      </c>
      <c r="BG340" s="17" t="str">
        <f>IF(OR(AH340="",B340=""),"",SUMIFS($AH$2:AH340,$B$2:B340,B340))</f>
        <v/>
      </c>
      <c r="BH340" s="17" t="str">
        <f>IF(OR(AI340="",B340=""),"",SUMIFS($AI$2:AI340,$B$2:B340,B340))</f>
        <v/>
      </c>
      <c r="BI340" s="17" t="str">
        <f t="shared" si="225"/>
        <v/>
      </c>
      <c r="BJ340" s="17" t="str">
        <f t="shared" si="226"/>
        <v/>
      </c>
      <c r="BK340" s="17" t="str">
        <f t="shared" si="227"/>
        <v/>
      </c>
      <c r="BL340" s="17" t="str">
        <f t="shared" si="228"/>
        <v/>
      </c>
      <c r="BM340" s="17" t="str">
        <f t="shared" si="229"/>
        <v/>
      </c>
      <c r="BN340" s="17" t="str">
        <f t="shared" si="210"/>
        <v/>
      </c>
      <c r="BO340" s="17" t="str">
        <f t="shared" si="211"/>
        <v/>
      </c>
      <c r="BP340" s="17" t="str">
        <f t="shared" si="212"/>
        <v/>
      </c>
      <c r="BQ340" s="17" t="str">
        <f t="shared" si="213"/>
        <v/>
      </c>
      <c r="BR340" s="17" t="str">
        <f t="shared" si="214"/>
        <v/>
      </c>
    </row>
    <row r="341" spans="1:70" x14ac:dyDescent="0.25">
      <c r="A341">
        <f t="shared" si="198"/>
        <v>340</v>
      </c>
      <c r="B341" s="9"/>
      <c r="C341" s="12"/>
      <c r="D341" s="11" t="str">
        <f t="shared" si="230"/>
        <v/>
      </c>
      <c r="E341" s="11" t="str">
        <f t="shared" si="199"/>
        <v/>
      </c>
      <c r="F341" s="12"/>
      <c r="G341" s="12"/>
      <c r="H341" s="12"/>
      <c r="I341" s="12"/>
      <c r="J341" s="13"/>
      <c r="K341" s="13"/>
      <c r="L341" s="13"/>
      <c r="M341" s="13"/>
      <c r="N341" s="12"/>
      <c r="O341" s="12"/>
      <c r="P341" s="14" t="str">
        <f t="shared" si="215"/>
        <v/>
      </c>
      <c r="Q341" s="14" t="str">
        <f t="shared" si="216"/>
        <v/>
      </c>
      <c r="R341" s="14" t="str">
        <f t="shared" si="217"/>
        <v/>
      </c>
      <c r="S341" s="14" t="str">
        <f t="shared" si="218"/>
        <v/>
      </c>
      <c r="T341" s="14" t="str">
        <f t="shared" si="219"/>
        <v/>
      </c>
      <c r="U341" s="15" t="str">
        <f>IF(P341="","",P341*Config!$B$6)</f>
        <v/>
      </c>
      <c r="V341" s="15" t="str">
        <f>IF(Q341="","",Q341*Config!$B$6)</f>
        <v/>
      </c>
      <c r="W341" s="15" t="str">
        <f>IF(R341="","",R341*Config!$B$6)</f>
        <v/>
      </c>
      <c r="X341" s="15" t="str">
        <f>IF(S341="","",S341*Config!$B$6)</f>
        <v/>
      </c>
      <c r="Y341" s="15" t="str">
        <f>IF(T341="","",T341*Config!$B$6)</f>
        <v/>
      </c>
      <c r="Z341" s="15" t="str">
        <f>IF(U341="","",Config!$B$4 + SUM($U$2:U341))</f>
        <v/>
      </c>
      <c r="AA341" s="15" t="str">
        <f>IF(V341="","",Config!$B$4 + SUM($V$2:V341))</f>
        <v/>
      </c>
      <c r="AB341" s="15" t="str">
        <f>IF(W341="","",Config!$B$4 + SUM($W$2:W341))</f>
        <v/>
      </c>
      <c r="AC341" s="15" t="str">
        <f>IF(X341="","",Config!$B$4 + SUM($X$2:X341))</f>
        <v/>
      </c>
      <c r="AD341" s="15" t="str">
        <f>IF(Y341="","",Config!$B$4 + SUM($Y$2:Y341))</f>
        <v/>
      </c>
      <c r="AE341" s="15" t="str">
        <f>IF(P341="","",P341*J341/100*Config!$B$11)</f>
        <v/>
      </c>
      <c r="AF341" s="15" t="str">
        <f>IF(Q341="","",Q341*J341/100*Config!$B$11)</f>
        <v/>
      </c>
      <c r="AG341" s="15" t="str">
        <f>IF(R341="","",R341*J341/100*Config!$B$11)</f>
        <v/>
      </c>
      <c r="AH341" s="15" t="str">
        <f>IF(S341="","",S341*J341/100*Config!$B$11)</f>
        <v/>
      </c>
      <c r="AI341" s="15" t="str">
        <f>IF(T341="","",T341*J341/100*Config!$B$11)</f>
        <v/>
      </c>
      <c r="AJ341" s="15" t="str">
        <f>IF(AE341="","",Config!$B$9 + SUM($AE$2:AE341))</f>
        <v/>
      </c>
      <c r="AK341" s="15" t="str">
        <f>IF(AF341="","",Config!$B$9 + SUM($AF$2:AF341))</f>
        <v/>
      </c>
      <c r="AL341" s="15" t="str">
        <f>IF(AG341="","",Config!$B$9 + SUM($AG$2:AG341))</f>
        <v/>
      </c>
      <c r="AM341" s="15" t="str">
        <f>IF(AH341="","",Config!$B$9 + SUM($AH$2:AH341))</f>
        <v/>
      </c>
      <c r="AN341" s="15" t="str">
        <f>IF(AI341="","",Config!$B$9 + SUM($AI$2:AI341))</f>
        <v/>
      </c>
      <c r="AO341" s="16" t="str">
        <f t="shared" si="200"/>
        <v/>
      </c>
      <c r="AP341" s="16" t="str">
        <f t="shared" si="201"/>
        <v/>
      </c>
      <c r="AQ341" s="16" t="str">
        <f t="shared" si="202"/>
        <v/>
      </c>
      <c r="AR341" s="16" t="str">
        <f t="shared" si="203"/>
        <v/>
      </c>
      <c r="AS341" s="16" t="str">
        <f t="shared" si="204"/>
        <v/>
      </c>
      <c r="AT341" s="17" t="str">
        <f t="shared" si="220"/>
        <v/>
      </c>
      <c r="AU341" s="17" t="str">
        <f t="shared" si="221"/>
        <v/>
      </c>
      <c r="AV341" s="17" t="str">
        <f t="shared" si="222"/>
        <v/>
      </c>
      <c r="AW341" s="17" t="str">
        <f t="shared" si="223"/>
        <v/>
      </c>
      <c r="AX341" s="17" t="str">
        <f t="shared" si="224"/>
        <v/>
      </c>
      <c r="AY341" s="17" t="str">
        <f t="shared" si="205"/>
        <v/>
      </c>
      <c r="AZ341" s="17" t="str">
        <f t="shared" si="206"/>
        <v/>
      </c>
      <c r="BA341" s="17" t="str">
        <f t="shared" si="207"/>
        <v/>
      </c>
      <c r="BB341" s="17" t="str">
        <f t="shared" si="208"/>
        <v/>
      </c>
      <c r="BC341" s="17" t="str">
        <f t="shared" si="209"/>
        <v/>
      </c>
      <c r="BD341" s="17" t="str">
        <f>IF(OR(AE341="",B341=""),"",SUMIFS($AE$2:AE341,$B$2:B341,B341))</f>
        <v/>
      </c>
      <c r="BE341" s="17" t="str">
        <f>IF(OR(AF341="",B341=""),"",SUMIFS($AF$2:AF341,$B$2:B341,B341))</f>
        <v/>
      </c>
      <c r="BF341" s="17" t="str">
        <f>IF(OR(AG341="",B341=""),"",SUMIFS($AG$2:AG341,$B$2:B341,B341))</f>
        <v/>
      </c>
      <c r="BG341" s="17" t="str">
        <f>IF(OR(AH341="",B341=""),"",SUMIFS($AH$2:AH341,$B$2:B341,B341))</f>
        <v/>
      </c>
      <c r="BH341" s="17" t="str">
        <f>IF(OR(AI341="",B341=""),"",SUMIFS($AI$2:AI341,$B$2:B341,B341))</f>
        <v/>
      </c>
      <c r="BI341" s="17" t="str">
        <f t="shared" si="225"/>
        <v/>
      </c>
      <c r="BJ341" s="17" t="str">
        <f t="shared" si="226"/>
        <v/>
      </c>
      <c r="BK341" s="17" t="str">
        <f t="shared" si="227"/>
        <v/>
      </c>
      <c r="BL341" s="17" t="str">
        <f t="shared" si="228"/>
        <v/>
      </c>
      <c r="BM341" s="17" t="str">
        <f t="shared" si="229"/>
        <v/>
      </c>
      <c r="BN341" s="17" t="str">
        <f t="shared" si="210"/>
        <v/>
      </c>
      <c r="BO341" s="17" t="str">
        <f t="shared" si="211"/>
        <v/>
      </c>
      <c r="BP341" s="17" t="str">
        <f t="shared" si="212"/>
        <v/>
      </c>
      <c r="BQ341" s="17" t="str">
        <f t="shared" si="213"/>
        <v/>
      </c>
      <c r="BR341" s="17" t="str">
        <f t="shared" si="214"/>
        <v/>
      </c>
    </row>
    <row r="342" spans="1:70" x14ac:dyDescent="0.25">
      <c r="A342">
        <f t="shared" si="198"/>
        <v>341</v>
      </c>
      <c r="B342" s="9"/>
      <c r="C342" s="12"/>
      <c r="D342" s="11" t="str">
        <f t="shared" si="230"/>
        <v/>
      </c>
      <c r="E342" s="11" t="str">
        <f t="shared" si="199"/>
        <v/>
      </c>
      <c r="F342" s="12"/>
      <c r="G342" s="12"/>
      <c r="H342" s="12"/>
      <c r="I342" s="12"/>
      <c r="J342" s="13"/>
      <c r="K342" s="13"/>
      <c r="L342" s="13"/>
      <c r="M342" s="13"/>
      <c r="N342" s="12"/>
      <c r="O342" s="12"/>
      <c r="P342" s="14" t="str">
        <f t="shared" si="215"/>
        <v/>
      </c>
      <c r="Q342" s="14" t="str">
        <f t="shared" si="216"/>
        <v/>
      </c>
      <c r="R342" s="14" t="str">
        <f t="shared" si="217"/>
        <v/>
      </c>
      <c r="S342" s="14" t="str">
        <f t="shared" si="218"/>
        <v/>
      </c>
      <c r="T342" s="14" t="str">
        <f t="shared" si="219"/>
        <v/>
      </c>
      <c r="U342" s="15" t="str">
        <f>IF(P342="","",P342*Config!$B$6)</f>
        <v/>
      </c>
      <c r="V342" s="15" t="str">
        <f>IF(Q342="","",Q342*Config!$B$6)</f>
        <v/>
      </c>
      <c r="W342" s="15" t="str">
        <f>IF(R342="","",R342*Config!$B$6)</f>
        <v/>
      </c>
      <c r="X342" s="15" t="str">
        <f>IF(S342="","",S342*Config!$B$6)</f>
        <v/>
      </c>
      <c r="Y342" s="15" t="str">
        <f>IF(T342="","",T342*Config!$B$6)</f>
        <v/>
      </c>
      <c r="Z342" s="15" t="str">
        <f>IF(U342="","",Config!$B$4 + SUM($U$2:U342))</f>
        <v/>
      </c>
      <c r="AA342" s="15" t="str">
        <f>IF(V342="","",Config!$B$4 + SUM($V$2:V342))</f>
        <v/>
      </c>
      <c r="AB342" s="15" t="str">
        <f>IF(W342="","",Config!$B$4 + SUM($W$2:W342))</f>
        <v/>
      </c>
      <c r="AC342" s="15" t="str">
        <f>IF(X342="","",Config!$B$4 + SUM($X$2:X342))</f>
        <v/>
      </c>
      <c r="AD342" s="15" t="str">
        <f>IF(Y342="","",Config!$B$4 + SUM($Y$2:Y342))</f>
        <v/>
      </c>
      <c r="AE342" s="15" t="str">
        <f>IF(P342="","",P342*J342/100*Config!$B$11)</f>
        <v/>
      </c>
      <c r="AF342" s="15" t="str">
        <f>IF(Q342="","",Q342*J342/100*Config!$B$11)</f>
        <v/>
      </c>
      <c r="AG342" s="15" t="str">
        <f>IF(R342="","",R342*J342/100*Config!$B$11)</f>
        <v/>
      </c>
      <c r="AH342" s="15" t="str">
        <f>IF(S342="","",S342*J342/100*Config!$B$11)</f>
        <v/>
      </c>
      <c r="AI342" s="15" t="str">
        <f>IF(T342="","",T342*J342/100*Config!$B$11)</f>
        <v/>
      </c>
      <c r="AJ342" s="15" t="str">
        <f>IF(AE342="","",Config!$B$9 + SUM($AE$2:AE342))</f>
        <v/>
      </c>
      <c r="AK342" s="15" t="str">
        <f>IF(AF342="","",Config!$B$9 + SUM($AF$2:AF342))</f>
        <v/>
      </c>
      <c r="AL342" s="15" t="str">
        <f>IF(AG342="","",Config!$B$9 + SUM($AG$2:AG342))</f>
        <v/>
      </c>
      <c r="AM342" s="15" t="str">
        <f>IF(AH342="","",Config!$B$9 + SUM($AH$2:AH342))</f>
        <v/>
      </c>
      <c r="AN342" s="15" t="str">
        <f>IF(AI342="","",Config!$B$9 + SUM($AI$2:AI342))</f>
        <v/>
      </c>
      <c r="AO342" s="16" t="str">
        <f t="shared" si="200"/>
        <v/>
      </c>
      <c r="AP342" s="16" t="str">
        <f t="shared" si="201"/>
        <v/>
      </c>
      <c r="AQ342" s="16" t="str">
        <f t="shared" si="202"/>
        <v/>
      </c>
      <c r="AR342" s="16" t="str">
        <f t="shared" si="203"/>
        <v/>
      </c>
      <c r="AS342" s="16" t="str">
        <f t="shared" si="204"/>
        <v/>
      </c>
      <c r="AT342" s="17" t="str">
        <f t="shared" si="220"/>
        <v/>
      </c>
      <c r="AU342" s="17" t="str">
        <f t="shared" si="221"/>
        <v/>
      </c>
      <c r="AV342" s="17" t="str">
        <f t="shared" si="222"/>
        <v/>
      </c>
      <c r="AW342" s="17" t="str">
        <f t="shared" si="223"/>
        <v/>
      </c>
      <c r="AX342" s="17" t="str">
        <f t="shared" si="224"/>
        <v/>
      </c>
      <c r="AY342" s="17" t="str">
        <f t="shared" si="205"/>
        <v/>
      </c>
      <c r="AZ342" s="17" t="str">
        <f t="shared" si="206"/>
        <v/>
      </c>
      <c r="BA342" s="17" t="str">
        <f t="shared" si="207"/>
        <v/>
      </c>
      <c r="BB342" s="17" t="str">
        <f t="shared" si="208"/>
        <v/>
      </c>
      <c r="BC342" s="17" t="str">
        <f t="shared" si="209"/>
        <v/>
      </c>
      <c r="BD342" s="17" t="str">
        <f>IF(OR(AE342="",B342=""),"",SUMIFS($AE$2:AE342,$B$2:B342,B342))</f>
        <v/>
      </c>
      <c r="BE342" s="17" t="str">
        <f>IF(OR(AF342="",B342=""),"",SUMIFS($AF$2:AF342,$B$2:B342,B342))</f>
        <v/>
      </c>
      <c r="BF342" s="17" t="str">
        <f>IF(OR(AG342="",B342=""),"",SUMIFS($AG$2:AG342,$B$2:B342,B342))</f>
        <v/>
      </c>
      <c r="BG342" s="17" t="str">
        <f>IF(OR(AH342="",B342=""),"",SUMIFS($AH$2:AH342,$B$2:B342,B342))</f>
        <v/>
      </c>
      <c r="BH342" s="17" t="str">
        <f>IF(OR(AI342="",B342=""),"",SUMIFS($AI$2:AI342,$B$2:B342,B342))</f>
        <v/>
      </c>
      <c r="BI342" s="17" t="str">
        <f t="shared" si="225"/>
        <v/>
      </c>
      <c r="BJ342" s="17" t="str">
        <f t="shared" si="226"/>
        <v/>
      </c>
      <c r="BK342" s="17" t="str">
        <f t="shared" si="227"/>
        <v/>
      </c>
      <c r="BL342" s="17" t="str">
        <f t="shared" si="228"/>
        <v/>
      </c>
      <c r="BM342" s="17" t="str">
        <f t="shared" si="229"/>
        <v/>
      </c>
      <c r="BN342" s="17" t="str">
        <f t="shared" si="210"/>
        <v/>
      </c>
      <c r="BO342" s="17" t="str">
        <f t="shared" si="211"/>
        <v/>
      </c>
      <c r="BP342" s="17" t="str">
        <f t="shared" si="212"/>
        <v/>
      </c>
      <c r="BQ342" s="17" t="str">
        <f t="shared" si="213"/>
        <v/>
      </c>
      <c r="BR342" s="17" t="str">
        <f t="shared" si="214"/>
        <v/>
      </c>
    </row>
    <row r="343" spans="1:70" x14ac:dyDescent="0.25">
      <c r="A343">
        <f t="shared" si="198"/>
        <v>342</v>
      </c>
      <c r="B343" s="9"/>
      <c r="C343" s="12"/>
      <c r="D343" s="11" t="str">
        <f t="shared" si="230"/>
        <v/>
      </c>
      <c r="E343" s="11" t="str">
        <f t="shared" si="199"/>
        <v/>
      </c>
      <c r="F343" s="12"/>
      <c r="G343" s="12"/>
      <c r="H343" s="12"/>
      <c r="I343" s="12"/>
      <c r="J343" s="13"/>
      <c r="K343" s="13"/>
      <c r="L343" s="13"/>
      <c r="M343" s="13"/>
      <c r="N343" s="12"/>
      <c r="O343" s="12"/>
      <c r="P343" s="14" t="str">
        <f t="shared" si="215"/>
        <v/>
      </c>
      <c r="Q343" s="14" t="str">
        <f t="shared" si="216"/>
        <v/>
      </c>
      <c r="R343" s="14" t="str">
        <f t="shared" si="217"/>
        <v/>
      </c>
      <c r="S343" s="14" t="str">
        <f t="shared" si="218"/>
        <v/>
      </c>
      <c r="T343" s="14" t="str">
        <f t="shared" si="219"/>
        <v/>
      </c>
      <c r="U343" s="15" t="str">
        <f>IF(P343="","",P343*Config!$B$6)</f>
        <v/>
      </c>
      <c r="V343" s="15" t="str">
        <f>IF(Q343="","",Q343*Config!$B$6)</f>
        <v/>
      </c>
      <c r="W343" s="15" t="str">
        <f>IF(R343="","",R343*Config!$B$6)</f>
        <v/>
      </c>
      <c r="X343" s="15" t="str">
        <f>IF(S343="","",S343*Config!$B$6)</f>
        <v/>
      </c>
      <c r="Y343" s="15" t="str">
        <f>IF(T343="","",T343*Config!$B$6)</f>
        <v/>
      </c>
      <c r="Z343" s="15" t="str">
        <f>IF(U343="","",Config!$B$4 + SUM($U$2:U343))</f>
        <v/>
      </c>
      <c r="AA343" s="15" t="str">
        <f>IF(V343="","",Config!$B$4 + SUM($V$2:V343))</f>
        <v/>
      </c>
      <c r="AB343" s="15" t="str">
        <f>IF(W343="","",Config!$B$4 + SUM($W$2:W343))</f>
        <v/>
      </c>
      <c r="AC343" s="15" t="str">
        <f>IF(X343="","",Config!$B$4 + SUM($X$2:X343))</f>
        <v/>
      </c>
      <c r="AD343" s="15" t="str">
        <f>IF(Y343="","",Config!$B$4 + SUM($Y$2:Y343))</f>
        <v/>
      </c>
      <c r="AE343" s="15" t="str">
        <f>IF(P343="","",P343*J343/100*Config!$B$11)</f>
        <v/>
      </c>
      <c r="AF343" s="15" t="str">
        <f>IF(Q343="","",Q343*J343/100*Config!$B$11)</f>
        <v/>
      </c>
      <c r="AG343" s="15" t="str">
        <f>IF(R343="","",R343*J343/100*Config!$B$11)</f>
        <v/>
      </c>
      <c r="AH343" s="15" t="str">
        <f>IF(S343="","",S343*J343/100*Config!$B$11)</f>
        <v/>
      </c>
      <c r="AI343" s="15" t="str">
        <f>IF(T343="","",T343*J343/100*Config!$B$11)</f>
        <v/>
      </c>
      <c r="AJ343" s="15" t="str">
        <f>IF(AE343="","",Config!$B$9 + SUM($AE$2:AE343))</f>
        <v/>
      </c>
      <c r="AK343" s="15" t="str">
        <f>IF(AF343="","",Config!$B$9 + SUM($AF$2:AF343))</f>
        <v/>
      </c>
      <c r="AL343" s="15" t="str">
        <f>IF(AG343="","",Config!$B$9 + SUM($AG$2:AG343))</f>
        <v/>
      </c>
      <c r="AM343" s="15" t="str">
        <f>IF(AH343="","",Config!$B$9 + SUM($AH$2:AH343))</f>
        <v/>
      </c>
      <c r="AN343" s="15" t="str">
        <f>IF(AI343="","",Config!$B$9 + SUM($AI$2:AI343))</f>
        <v/>
      </c>
      <c r="AO343" s="16" t="str">
        <f t="shared" si="200"/>
        <v/>
      </c>
      <c r="AP343" s="16" t="str">
        <f t="shared" si="201"/>
        <v/>
      </c>
      <c r="AQ343" s="16" t="str">
        <f t="shared" si="202"/>
        <v/>
      </c>
      <c r="AR343" s="16" t="str">
        <f t="shared" si="203"/>
        <v/>
      </c>
      <c r="AS343" s="16" t="str">
        <f t="shared" si="204"/>
        <v/>
      </c>
      <c r="AT343" s="17" t="str">
        <f t="shared" si="220"/>
        <v/>
      </c>
      <c r="AU343" s="17" t="str">
        <f t="shared" si="221"/>
        <v/>
      </c>
      <c r="AV343" s="17" t="str">
        <f t="shared" si="222"/>
        <v/>
      </c>
      <c r="AW343" s="17" t="str">
        <f t="shared" si="223"/>
        <v/>
      </c>
      <c r="AX343" s="17" t="str">
        <f t="shared" si="224"/>
        <v/>
      </c>
      <c r="AY343" s="17" t="str">
        <f t="shared" si="205"/>
        <v/>
      </c>
      <c r="AZ343" s="17" t="str">
        <f t="shared" si="206"/>
        <v/>
      </c>
      <c r="BA343" s="17" t="str">
        <f t="shared" si="207"/>
        <v/>
      </c>
      <c r="BB343" s="17" t="str">
        <f t="shared" si="208"/>
        <v/>
      </c>
      <c r="BC343" s="17" t="str">
        <f t="shared" si="209"/>
        <v/>
      </c>
      <c r="BD343" s="17" t="str">
        <f>IF(OR(AE343="",B343=""),"",SUMIFS($AE$2:AE343,$B$2:B343,B343))</f>
        <v/>
      </c>
      <c r="BE343" s="17" t="str">
        <f>IF(OR(AF343="",B343=""),"",SUMIFS($AF$2:AF343,$B$2:B343,B343))</f>
        <v/>
      </c>
      <c r="BF343" s="17" t="str">
        <f>IF(OR(AG343="",B343=""),"",SUMIFS($AG$2:AG343,$B$2:B343,B343))</f>
        <v/>
      </c>
      <c r="BG343" s="17" t="str">
        <f>IF(OR(AH343="",B343=""),"",SUMIFS($AH$2:AH343,$B$2:B343,B343))</f>
        <v/>
      </c>
      <c r="BH343" s="17" t="str">
        <f>IF(OR(AI343="",B343=""),"",SUMIFS($AI$2:AI343,$B$2:B343,B343))</f>
        <v/>
      </c>
      <c r="BI343" s="17" t="str">
        <f t="shared" si="225"/>
        <v/>
      </c>
      <c r="BJ343" s="17" t="str">
        <f t="shared" si="226"/>
        <v/>
      </c>
      <c r="BK343" s="17" t="str">
        <f t="shared" si="227"/>
        <v/>
      </c>
      <c r="BL343" s="17" t="str">
        <f t="shared" si="228"/>
        <v/>
      </c>
      <c r="BM343" s="17" t="str">
        <f t="shared" si="229"/>
        <v/>
      </c>
      <c r="BN343" s="17" t="str">
        <f t="shared" si="210"/>
        <v/>
      </c>
      <c r="BO343" s="17" t="str">
        <f t="shared" si="211"/>
        <v/>
      </c>
      <c r="BP343" s="17" t="str">
        <f t="shared" si="212"/>
        <v/>
      </c>
      <c r="BQ343" s="17" t="str">
        <f t="shared" si="213"/>
        <v/>
      </c>
      <c r="BR343" s="17" t="str">
        <f t="shared" si="214"/>
        <v/>
      </c>
    </row>
    <row r="344" spans="1:70" x14ac:dyDescent="0.25">
      <c r="A344">
        <f t="shared" si="198"/>
        <v>343</v>
      </c>
      <c r="B344" s="9"/>
      <c r="C344" s="12"/>
      <c r="D344" s="11" t="str">
        <f t="shared" si="230"/>
        <v/>
      </c>
      <c r="E344" s="11" t="str">
        <f t="shared" si="199"/>
        <v/>
      </c>
      <c r="F344" s="12"/>
      <c r="G344" s="12"/>
      <c r="H344" s="12"/>
      <c r="I344" s="12"/>
      <c r="J344" s="13"/>
      <c r="K344" s="13"/>
      <c r="L344" s="13"/>
      <c r="M344" s="13"/>
      <c r="N344" s="12"/>
      <c r="O344" s="12"/>
      <c r="P344" s="14" t="str">
        <f t="shared" si="215"/>
        <v/>
      </c>
      <c r="Q344" s="14" t="str">
        <f t="shared" si="216"/>
        <v/>
      </c>
      <c r="R344" s="14" t="str">
        <f t="shared" si="217"/>
        <v/>
      </c>
      <c r="S344" s="14" t="str">
        <f t="shared" si="218"/>
        <v/>
      </c>
      <c r="T344" s="14" t="str">
        <f t="shared" si="219"/>
        <v/>
      </c>
      <c r="U344" s="15" t="str">
        <f>IF(P344="","",P344*Config!$B$6)</f>
        <v/>
      </c>
      <c r="V344" s="15" t="str">
        <f>IF(Q344="","",Q344*Config!$B$6)</f>
        <v/>
      </c>
      <c r="W344" s="15" t="str">
        <f>IF(R344="","",R344*Config!$B$6)</f>
        <v/>
      </c>
      <c r="X344" s="15" t="str">
        <f>IF(S344="","",S344*Config!$B$6)</f>
        <v/>
      </c>
      <c r="Y344" s="15" t="str">
        <f>IF(T344="","",T344*Config!$B$6)</f>
        <v/>
      </c>
      <c r="Z344" s="15" t="str">
        <f>IF(U344="","",Config!$B$4 + SUM($U$2:U344))</f>
        <v/>
      </c>
      <c r="AA344" s="15" t="str">
        <f>IF(V344="","",Config!$B$4 + SUM($V$2:V344))</f>
        <v/>
      </c>
      <c r="AB344" s="15" t="str">
        <f>IF(W344="","",Config!$B$4 + SUM($W$2:W344))</f>
        <v/>
      </c>
      <c r="AC344" s="15" t="str">
        <f>IF(X344="","",Config!$B$4 + SUM($X$2:X344))</f>
        <v/>
      </c>
      <c r="AD344" s="15" t="str">
        <f>IF(Y344="","",Config!$B$4 + SUM($Y$2:Y344))</f>
        <v/>
      </c>
      <c r="AE344" s="15" t="str">
        <f>IF(P344="","",P344*J344/100*Config!$B$11)</f>
        <v/>
      </c>
      <c r="AF344" s="15" t="str">
        <f>IF(Q344="","",Q344*J344/100*Config!$B$11)</f>
        <v/>
      </c>
      <c r="AG344" s="15" t="str">
        <f>IF(R344="","",R344*J344/100*Config!$B$11)</f>
        <v/>
      </c>
      <c r="AH344" s="15" t="str">
        <f>IF(S344="","",S344*J344/100*Config!$B$11)</f>
        <v/>
      </c>
      <c r="AI344" s="15" t="str">
        <f>IF(T344="","",T344*J344/100*Config!$B$11)</f>
        <v/>
      </c>
      <c r="AJ344" s="15" t="str">
        <f>IF(AE344="","",Config!$B$9 + SUM($AE$2:AE344))</f>
        <v/>
      </c>
      <c r="AK344" s="15" t="str">
        <f>IF(AF344="","",Config!$B$9 + SUM($AF$2:AF344))</f>
        <v/>
      </c>
      <c r="AL344" s="15" t="str">
        <f>IF(AG344="","",Config!$B$9 + SUM($AG$2:AG344))</f>
        <v/>
      </c>
      <c r="AM344" s="15" t="str">
        <f>IF(AH344="","",Config!$B$9 + SUM($AH$2:AH344))</f>
        <v/>
      </c>
      <c r="AN344" s="15" t="str">
        <f>IF(AI344="","",Config!$B$9 + SUM($AI$2:AI344))</f>
        <v/>
      </c>
      <c r="AO344" s="16" t="str">
        <f t="shared" si="200"/>
        <v/>
      </c>
      <c r="AP344" s="16" t="str">
        <f t="shared" si="201"/>
        <v/>
      </c>
      <c r="AQ344" s="16" t="str">
        <f t="shared" si="202"/>
        <v/>
      </c>
      <c r="AR344" s="16" t="str">
        <f t="shared" si="203"/>
        <v/>
      </c>
      <c r="AS344" s="16" t="str">
        <f t="shared" si="204"/>
        <v/>
      </c>
      <c r="AT344" s="17" t="str">
        <f t="shared" si="220"/>
        <v/>
      </c>
      <c r="AU344" s="17" t="str">
        <f t="shared" si="221"/>
        <v/>
      </c>
      <c r="AV344" s="17" t="str">
        <f t="shared" si="222"/>
        <v/>
      </c>
      <c r="AW344" s="17" t="str">
        <f t="shared" si="223"/>
        <v/>
      </c>
      <c r="AX344" s="17" t="str">
        <f t="shared" si="224"/>
        <v/>
      </c>
      <c r="AY344" s="17" t="str">
        <f t="shared" si="205"/>
        <v/>
      </c>
      <c r="AZ344" s="17" t="str">
        <f t="shared" si="206"/>
        <v/>
      </c>
      <c r="BA344" s="17" t="str">
        <f t="shared" si="207"/>
        <v/>
      </c>
      <c r="BB344" s="17" t="str">
        <f t="shared" si="208"/>
        <v/>
      </c>
      <c r="BC344" s="17" t="str">
        <f t="shared" si="209"/>
        <v/>
      </c>
      <c r="BD344" s="17" t="str">
        <f>IF(OR(AE344="",B344=""),"",SUMIFS($AE$2:AE344,$B$2:B344,B344))</f>
        <v/>
      </c>
      <c r="BE344" s="17" t="str">
        <f>IF(OR(AF344="",B344=""),"",SUMIFS($AF$2:AF344,$B$2:B344,B344))</f>
        <v/>
      </c>
      <c r="BF344" s="17" t="str">
        <f>IF(OR(AG344="",B344=""),"",SUMIFS($AG$2:AG344,$B$2:B344,B344))</f>
        <v/>
      </c>
      <c r="BG344" s="17" t="str">
        <f>IF(OR(AH344="",B344=""),"",SUMIFS($AH$2:AH344,$B$2:B344,B344))</f>
        <v/>
      </c>
      <c r="BH344" s="17" t="str">
        <f>IF(OR(AI344="",B344=""),"",SUMIFS($AI$2:AI344,$B$2:B344,B344))</f>
        <v/>
      </c>
      <c r="BI344" s="17" t="str">
        <f t="shared" si="225"/>
        <v/>
      </c>
      <c r="BJ344" s="17" t="str">
        <f t="shared" si="226"/>
        <v/>
      </c>
      <c r="BK344" s="17" t="str">
        <f t="shared" si="227"/>
        <v/>
      </c>
      <c r="BL344" s="17" t="str">
        <f t="shared" si="228"/>
        <v/>
      </c>
      <c r="BM344" s="17" t="str">
        <f t="shared" si="229"/>
        <v/>
      </c>
      <c r="BN344" s="17" t="str">
        <f t="shared" si="210"/>
        <v/>
      </c>
      <c r="BO344" s="17" t="str">
        <f t="shared" si="211"/>
        <v/>
      </c>
      <c r="BP344" s="17" t="str">
        <f t="shared" si="212"/>
        <v/>
      </c>
      <c r="BQ344" s="17" t="str">
        <f t="shared" si="213"/>
        <v/>
      </c>
      <c r="BR344" s="17" t="str">
        <f t="shared" si="214"/>
        <v/>
      </c>
    </row>
    <row r="345" spans="1:70" x14ac:dyDescent="0.25">
      <c r="A345">
        <f t="shared" si="198"/>
        <v>344</v>
      </c>
      <c r="B345" s="9"/>
      <c r="C345" s="12"/>
      <c r="D345" s="11" t="str">
        <f t="shared" si="230"/>
        <v/>
      </c>
      <c r="E345" s="11" t="str">
        <f t="shared" si="199"/>
        <v/>
      </c>
      <c r="F345" s="12"/>
      <c r="G345" s="12"/>
      <c r="H345" s="12"/>
      <c r="I345" s="12"/>
      <c r="J345" s="13"/>
      <c r="K345" s="13"/>
      <c r="L345" s="13"/>
      <c r="M345" s="13"/>
      <c r="N345" s="12"/>
      <c r="O345" s="12"/>
      <c r="P345" s="14" t="str">
        <f t="shared" si="215"/>
        <v/>
      </c>
      <c r="Q345" s="14" t="str">
        <f t="shared" si="216"/>
        <v/>
      </c>
      <c r="R345" s="14" t="str">
        <f t="shared" si="217"/>
        <v/>
      </c>
      <c r="S345" s="14" t="str">
        <f t="shared" si="218"/>
        <v/>
      </c>
      <c r="T345" s="14" t="str">
        <f t="shared" si="219"/>
        <v/>
      </c>
      <c r="U345" s="15" t="str">
        <f>IF(P345="","",P345*Config!$B$6)</f>
        <v/>
      </c>
      <c r="V345" s="15" t="str">
        <f>IF(Q345="","",Q345*Config!$B$6)</f>
        <v/>
      </c>
      <c r="W345" s="15" t="str">
        <f>IF(R345="","",R345*Config!$B$6)</f>
        <v/>
      </c>
      <c r="X345" s="15" t="str">
        <f>IF(S345="","",S345*Config!$B$6)</f>
        <v/>
      </c>
      <c r="Y345" s="15" t="str">
        <f>IF(T345="","",T345*Config!$B$6)</f>
        <v/>
      </c>
      <c r="Z345" s="15" t="str">
        <f>IF(U345="","",Config!$B$4 + SUM($U$2:U345))</f>
        <v/>
      </c>
      <c r="AA345" s="15" t="str">
        <f>IF(V345="","",Config!$B$4 + SUM($V$2:V345))</f>
        <v/>
      </c>
      <c r="AB345" s="15" t="str">
        <f>IF(W345="","",Config!$B$4 + SUM($W$2:W345))</f>
        <v/>
      </c>
      <c r="AC345" s="15" t="str">
        <f>IF(X345="","",Config!$B$4 + SUM($X$2:X345))</f>
        <v/>
      </c>
      <c r="AD345" s="15" t="str">
        <f>IF(Y345="","",Config!$B$4 + SUM($Y$2:Y345))</f>
        <v/>
      </c>
      <c r="AE345" s="15" t="str">
        <f>IF(P345="","",P345*J345/100*Config!$B$11)</f>
        <v/>
      </c>
      <c r="AF345" s="15" t="str">
        <f>IF(Q345="","",Q345*J345/100*Config!$B$11)</f>
        <v/>
      </c>
      <c r="AG345" s="15" t="str">
        <f>IF(R345="","",R345*J345/100*Config!$B$11)</f>
        <v/>
      </c>
      <c r="AH345" s="15" t="str">
        <f>IF(S345="","",S345*J345/100*Config!$B$11)</f>
        <v/>
      </c>
      <c r="AI345" s="15" t="str">
        <f>IF(T345="","",T345*J345/100*Config!$B$11)</f>
        <v/>
      </c>
      <c r="AJ345" s="15" t="str">
        <f>IF(AE345="","",Config!$B$9 + SUM($AE$2:AE345))</f>
        <v/>
      </c>
      <c r="AK345" s="15" t="str">
        <f>IF(AF345="","",Config!$B$9 + SUM($AF$2:AF345))</f>
        <v/>
      </c>
      <c r="AL345" s="15" t="str">
        <f>IF(AG345="","",Config!$B$9 + SUM($AG$2:AG345))</f>
        <v/>
      </c>
      <c r="AM345" s="15" t="str">
        <f>IF(AH345="","",Config!$B$9 + SUM($AH$2:AH345))</f>
        <v/>
      </c>
      <c r="AN345" s="15" t="str">
        <f>IF(AI345="","",Config!$B$9 + SUM($AI$2:AI345))</f>
        <v/>
      </c>
      <c r="AO345" s="16" t="str">
        <f t="shared" si="200"/>
        <v/>
      </c>
      <c r="AP345" s="16" t="str">
        <f t="shared" si="201"/>
        <v/>
      </c>
      <c r="AQ345" s="16" t="str">
        <f t="shared" si="202"/>
        <v/>
      </c>
      <c r="AR345" s="16" t="str">
        <f t="shared" si="203"/>
        <v/>
      </c>
      <c r="AS345" s="16" t="str">
        <f t="shared" si="204"/>
        <v/>
      </c>
      <c r="AT345" s="17" t="str">
        <f t="shared" si="220"/>
        <v/>
      </c>
      <c r="AU345" s="17" t="str">
        <f t="shared" si="221"/>
        <v/>
      </c>
      <c r="AV345" s="17" t="str">
        <f t="shared" si="222"/>
        <v/>
      </c>
      <c r="AW345" s="17" t="str">
        <f t="shared" si="223"/>
        <v/>
      </c>
      <c r="AX345" s="17" t="str">
        <f t="shared" si="224"/>
        <v/>
      </c>
      <c r="AY345" s="17" t="str">
        <f t="shared" si="205"/>
        <v/>
      </c>
      <c r="AZ345" s="17" t="str">
        <f t="shared" si="206"/>
        <v/>
      </c>
      <c r="BA345" s="17" t="str">
        <f t="shared" si="207"/>
        <v/>
      </c>
      <c r="BB345" s="17" t="str">
        <f t="shared" si="208"/>
        <v/>
      </c>
      <c r="BC345" s="17" t="str">
        <f t="shared" si="209"/>
        <v/>
      </c>
      <c r="BD345" s="17" t="str">
        <f>IF(OR(AE345="",B345=""),"",SUMIFS($AE$2:AE345,$B$2:B345,B345))</f>
        <v/>
      </c>
      <c r="BE345" s="17" t="str">
        <f>IF(OR(AF345="",B345=""),"",SUMIFS($AF$2:AF345,$B$2:B345,B345))</f>
        <v/>
      </c>
      <c r="BF345" s="17" t="str">
        <f>IF(OR(AG345="",B345=""),"",SUMIFS($AG$2:AG345,$B$2:B345,B345))</f>
        <v/>
      </c>
      <c r="BG345" s="17" t="str">
        <f>IF(OR(AH345="",B345=""),"",SUMIFS($AH$2:AH345,$B$2:B345,B345))</f>
        <v/>
      </c>
      <c r="BH345" s="17" t="str">
        <f>IF(OR(AI345="",B345=""),"",SUMIFS($AI$2:AI345,$B$2:B345,B345))</f>
        <v/>
      </c>
      <c r="BI345" s="17" t="str">
        <f t="shared" si="225"/>
        <v/>
      </c>
      <c r="BJ345" s="17" t="str">
        <f t="shared" si="226"/>
        <v/>
      </c>
      <c r="BK345" s="17" t="str">
        <f t="shared" si="227"/>
        <v/>
      </c>
      <c r="BL345" s="17" t="str">
        <f t="shared" si="228"/>
        <v/>
      </c>
      <c r="BM345" s="17" t="str">
        <f t="shared" si="229"/>
        <v/>
      </c>
      <c r="BN345" s="17" t="str">
        <f t="shared" si="210"/>
        <v/>
      </c>
      <c r="BO345" s="17" t="str">
        <f t="shared" si="211"/>
        <v/>
      </c>
      <c r="BP345" s="17" t="str">
        <f t="shared" si="212"/>
        <v/>
      </c>
      <c r="BQ345" s="17" t="str">
        <f t="shared" si="213"/>
        <v/>
      </c>
      <c r="BR345" s="17" t="str">
        <f t="shared" si="214"/>
        <v/>
      </c>
    </row>
    <row r="346" spans="1:70" x14ac:dyDescent="0.25">
      <c r="A346">
        <f t="shared" si="198"/>
        <v>345</v>
      </c>
      <c r="B346" s="9"/>
      <c r="C346" s="12"/>
      <c r="D346" s="11" t="str">
        <f t="shared" si="230"/>
        <v/>
      </c>
      <c r="E346" s="11" t="str">
        <f t="shared" si="199"/>
        <v/>
      </c>
      <c r="F346" s="12"/>
      <c r="G346" s="12"/>
      <c r="H346" s="12"/>
      <c r="I346" s="12"/>
      <c r="J346" s="13"/>
      <c r="K346" s="13"/>
      <c r="L346" s="13"/>
      <c r="M346" s="13"/>
      <c r="N346" s="12"/>
      <c r="O346" s="12"/>
      <c r="P346" s="14" t="str">
        <f t="shared" si="215"/>
        <v/>
      </c>
      <c r="Q346" s="14" t="str">
        <f t="shared" si="216"/>
        <v/>
      </c>
      <c r="R346" s="14" t="str">
        <f t="shared" si="217"/>
        <v/>
      </c>
      <c r="S346" s="14" t="str">
        <f t="shared" si="218"/>
        <v/>
      </c>
      <c r="T346" s="14" t="str">
        <f t="shared" si="219"/>
        <v/>
      </c>
      <c r="U346" s="15" t="str">
        <f>IF(P346="","",P346*Config!$B$6)</f>
        <v/>
      </c>
      <c r="V346" s="15" t="str">
        <f>IF(Q346="","",Q346*Config!$B$6)</f>
        <v/>
      </c>
      <c r="W346" s="15" t="str">
        <f>IF(R346="","",R346*Config!$B$6)</f>
        <v/>
      </c>
      <c r="X346" s="15" t="str">
        <f>IF(S346="","",S346*Config!$B$6)</f>
        <v/>
      </c>
      <c r="Y346" s="15" t="str">
        <f>IF(T346="","",T346*Config!$B$6)</f>
        <v/>
      </c>
      <c r="Z346" s="15" t="str">
        <f>IF(U346="","",Config!$B$4 + SUM($U$2:U346))</f>
        <v/>
      </c>
      <c r="AA346" s="15" t="str">
        <f>IF(V346="","",Config!$B$4 + SUM($V$2:V346))</f>
        <v/>
      </c>
      <c r="AB346" s="15" t="str">
        <f>IF(W346="","",Config!$B$4 + SUM($W$2:W346))</f>
        <v/>
      </c>
      <c r="AC346" s="15" t="str">
        <f>IF(X346="","",Config!$B$4 + SUM($X$2:X346))</f>
        <v/>
      </c>
      <c r="AD346" s="15" t="str">
        <f>IF(Y346="","",Config!$B$4 + SUM($Y$2:Y346))</f>
        <v/>
      </c>
      <c r="AE346" s="15" t="str">
        <f>IF(P346="","",P346*J346/100*Config!$B$11)</f>
        <v/>
      </c>
      <c r="AF346" s="15" t="str">
        <f>IF(Q346="","",Q346*J346/100*Config!$B$11)</f>
        <v/>
      </c>
      <c r="AG346" s="15" t="str">
        <f>IF(R346="","",R346*J346/100*Config!$B$11)</f>
        <v/>
      </c>
      <c r="AH346" s="15" t="str">
        <f>IF(S346="","",S346*J346/100*Config!$B$11)</f>
        <v/>
      </c>
      <c r="AI346" s="15" t="str">
        <f>IF(T346="","",T346*J346/100*Config!$B$11)</f>
        <v/>
      </c>
      <c r="AJ346" s="15" t="str">
        <f>IF(AE346="","",Config!$B$9 + SUM($AE$2:AE346))</f>
        <v/>
      </c>
      <c r="AK346" s="15" t="str">
        <f>IF(AF346="","",Config!$B$9 + SUM($AF$2:AF346))</f>
        <v/>
      </c>
      <c r="AL346" s="15" t="str">
        <f>IF(AG346="","",Config!$B$9 + SUM($AG$2:AG346))</f>
        <v/>
      </c>
      <c r="AM346" s="15" t="str">
        <f>IF(AH346="","",Config!$B$9 + SUM($AH$2:AH346))</f>
        <v/>
      </c>
      <c r="AN346" s="15" t="str">
        <f>IF(AI346="","",Config!$B$9 + SUM($AI$2:AI346))</f>
        <v/>
      </c>
      <c r="AO346" s="16" t="str">
        <f t="shared" si="200"/>
        <v/>
      </c>
      <c r="AP346" s="16" t="str">
        <f t="shared" si="201"/>
        <v/>
      </c>
      <c r="AQ346" s="16" t="str">
        <f t="shared" si="202"/>
        <v/>
      </c>
      <c r="AR346" s="16" t="str">
        <f t="shared" si="203"/>
        <v/>
      </c>
      <c r="AS346" s="16" t="str">
        <f t="shared" si="204"/>
        <v/>
      </c>
      <c r="AT346" s="17" t="str">
        <f t="shared" si="220"/>
        <v/>
      </c>
      <c r="AU346" s="17" t="str">
        <f t="shared" si="221"/>
        <v/>
      </c>
      <c r="AV346" s="17" t="str">
        <f t="shared" si="222"/>
        <v/>
      </c>
      <c r="AW346" s="17" t="str">
        <f t="shared" si="223"/>
        <v/>
      </c>
      <c r="AX346" s="17" t="str">
        <f t="shared" si="224"/>
        <v/>
      </c>
      <c r="AY346" s="17" t="str">
        <f t="shared" si="205"/>
        <v/>
      </c>
      <c r="AZ346" s="17" t="str">
        <f t="shared" si="206"/>
        <v/>
      </c>
      <c r="BA346" s="17" t="str">
        <f t="shared" si="207"/>
        <v/>
      </c>
      <c r="BB346" s="17" t="str">
        <f t="shared" si="208"/>
        <v/>
      </c>
      <c r="BC346" s="17" t="str">
        <f t="shared" si="209"/>
        <v/>
      </c>
      <c r="BD346" s="17" t="str">
        <f>IF(OR(AE346="",B346=""),"",SUMIFS($AE$2:AE346,$B$2:B346,B346))</f>
        <v/>
      </c>
      <c r="BE346" s="17" t="str">
        <f>IF(OR(AF346="",B346=""),"",SUMIFS($AF$2:AF346,$B$2:B346,B346))</f>
        <v/>
      </c>
      <c r="BF346" s="17" t="str">
        <f>IF(OR(AG346="",B346=""),"",SUMIFS($AG$2:AG346,$B$2:B346,B346))</f>
        <v/>
      </c>
      <c r="BG346" s="17" t="str">
        <f>IF(OR(AH346="",B346=""),"",SUMIFS($AH$2:AH346,$B$2:B346,B346))</f>
        <v/>
      </c>
      <c r="BH346" s="17" t="str">
        <f>IF(OR(AI346="",B346=""),"",SUMIFS($AI$2:AI346,$B$2:B346,B346))</f>
        <v/>
      </c>
      <c r="BI346" s="17" t="str">
        <f t="shared" si="225"/>
        <v/>
      </c>
      <c r="BJ346" s="17" t="str">
        <f t="shared" si="226"/>
        <v/>
      </c>
      <c r="BK346" s="17" t="str">
        <f t="shared" si="227"/>
        <v/>
      </c>
      <c r="BL346" s="17" t="str">
        <f t="shared" si="228"/>
        <v/>
      </c>
      <c r="BM346" s="17" t="str">
        <f t="shared" si="229"/>
        <v/>
      </c>
      <c r="BN346" s="17" t="str">
        <f t="shared" si="210"/>
        <v/>
      </c>
      <c r="BO346" s="17" t="str">
        <f t="shared" si="211"/>
        <v/>
      </c>
      <c r="BP346" s="17" t="str">
        <f t="shared" si="212"/>
        <v/>
      </c>
      <c r="BQ346" s="17" t="str">
        <f t="shared" si="213"/>
        <v/>
      </c>
      <c r="BR346" s="17" t="str">
        <f t="shared" si="214"/>
        <v/>
      </c>
    </row>
    <row r="347" spans="1:70" x14ac:dyDescent="0.25">
      <c r="A347">
        <f t="shared" si="198"/>
        <v>346</v>
      </c>
      <c r="B347" s="9"/>
      <c r="C347" s="12"/>
      <c r="D347" s="11" t="str">
        <f t="shared" si="230"/>
        <v/>
      </c>
      <c r="E347" s="11" t="str">
        <f t="shared" si="199"/>
        <v/>
      </c>
      <c r="F347" s="12"/>
      <c r="G347" s="12"/>
      <c r="H347" s="12"/>
      <c r="I347" s="12"/>
      <c r="J347" s="13"/>
      <c r="K347" s="13"/>
      <c r="L347" s="13"/>
      <c r="M347" s="13"/>
      <c r="N347" s="12"/>
      <c r="O347" s="12"/>
      <c r="P347" s="14" t="str">
        <f t="shared" si="215"/>
        <v/>
      </c>
      <c r="Q347" s="14" t="str">
        <f t="shared" si="216"/>
        <v/>
      </c>
      <c r="R347" s="14" t="str">
        <f t="shared" si="217"/>
        <v/>
      </c>
      <c r="S347" s="14" t="str">
        <f t="shared" si="218"/>
        <v/>
      </c>
      <c r="T347" s="14" t="str">
        <f t="shared" si="219"/>
        <v/>
      </c>
      <c r="U347" s="15" t="str">
        <f>IF(P347="","",P347*Config!$B$6)</f>
        <v/>
      </c>
      <c r="V347" s="15" t="str">
        <f>IF(Q347="","",Q347*Config!$B$6)</f>
        <v/>
      </c>
      <c r="W347" s="15" t="str">
        <f>IF(R347="","",R347*Config!$B$6)</f>
        <v/>
      </c>
      <c r="X347" s="15" t="str">
        <f>IF(S347="","",S347*Config!$B$6)</f>
        <v/>
      </c>
      <c r="Y347" s="15" t="str">
        <f>IF(T347="","",T347*Config!$B$6)</f>
        <v/>
      </c>
      <c r="Z347" s="15" t="str">
        <f>IF(U347="","",Config!$B$4 + SUM($U$2:U347))</f>
        <v/>
      </c>
      <c r="AA347" s="15" t="str">
        <f>IF(V347="","",Config!$B$4 + SUM($V$2:V347))</f>
        <v/>
      </c>
      <c r="AB347" s="15" t="str">
        <f>IF(W347="","",Config!$B$4 + SUM($W$2:W347))</f>
        <v/>
      </c>
      <c r="AC347" s="15" t="str">
        <f>IF(X347="","",Config!$B$4 + SUM($X$2:X347))</f>
        <v/>
      </c>
      <c r="AD347" s="15" t="str">
        <f>IF(Y347="","",Config!$B$4 + SUM($Y$2:Y347))</f>
        <v/>
      </c>
      <c r="AE347" s="15" t="str">
        <f>IF(P347="","",P347*J347/100*Config!$B$11)</f>
        <v/>
      </c>
      <c r="AF347" s="15" t="str">
        <f>IF(Q347="","",Q347*J347/100*Config!$B$11)</f>
        <v/>
      </c>
      <c r="AG347" s="15" t="str">
        <f>IF(R347="","",R347*J347/100*Config!$B$11)</f>
        <v/>
      </c>
      <c r="AH347" s="15" t="str">
        <f>IF(S347="","",S347*J347/100*Config!$B$11)</f>
        <v/>
      </c>
      <c r="AI347" s="15" t="str">
        <f>IF(T347="","",T347*J347/100*Config!$B$11)</f>
        <v/>
      </c>
      <c r="AJ347" s="15" t="str">
        <f>IF(AE347="","",Config!$B$9 + SUM($AE$2:AE347))</f>
        <v/>
      </c>
      <c r="AK347" s="15" t="str">
        <f>IF(AF347="","",Config!$B$9 + SUM($AF$2:AF347))</f>
        <v/>
      </c>
      <c r="AL347" s="15" t="str">
        <f>IF(AG347="","",Config!$B$9 + SUM($AG$2:AG347))</f>
        <v/>
      </c>
      <c r="AM347" s="15" t="str">
        <f>IF(AH347="","",Config!$B$9 + SUM($AH$2:AH347))</f>
        <v/>
      </c>
      <c r="AN347" s="15" t="str">
        <f>IF(AI347="","",Config!$B$9 + SUM($AI$2:AI347))</f>
        <v/>
      </c>
      <c r="AO347" s="16" t="str">
        <f t="shared" si="200"/>
        <v/>
      </c>
      <c r="AP347" s="16" t="str">
        <f t="shared" si="201"/>
        <v/>
      </c>
      <c r="AQ347" s="16" t="str">
        <f t="shared" si="202"/>
        <v/>
      </c>
      <c r="AR347" s="16" t="str">
        <f t="shared" si="203"/>
        <v/>
      </c>
      <c r="AS347" s="16" t="str">
        <f t="shared" si="204"/>
        <v/>
      </c>
      <c r="AT347" s="17" t="str">
        <f t="shared" si="220"/>
        <v/>
      </c>
      <c r="AU347" s="17" t="str">
        <f t="shared" si="221"/>
        <v/>
      </c>
      <c r="AV347" s="17" t="str">
        <f t="shared" si="222"/>
        <v/>
      </c>
      <c r="AW347" s="17" t="str">
        <f t="shared" si="223"/>
        <v/>
      </c>
      <c r="AX347" s="17" t="str">
        <f t="shared" si="224"/>
        <v/>
      </c>
      <c r="AY347" s="17" t="str">
        <f t="shared" si="205"/>
        <v/>
      </c>
      <c r="AZ347" s="17" t="str">
        <f t="shared" si="206"/>
        <v/>
      </c>
      <c r="BA347" s="17" t="str">
        <f t="shared" si="207"/>
        <v/>
      </c>
      <c r="BB347" s="17" t="str">
        <f t="shared" si="208"/>
        <v/>
      </c>
      <c r="BC347" s="17" t="str">
        <f t="shared" si="209"/>
        <v/>
      </c>
      <c r="BD347" s="17" t="str">
        <f>IF(OR(AE347="",B347=""),"",SUMIFS($AE$2:AE347,$B$2:B347,B347))</f>
        <v/>
      </c>
      <c r="BE347" s="17" t="str">
        <f>IF(OR(AF347="",B347=""),"",SUMIFS($AF$2:AF347,$B$2:B347,B347))</f>
        <v/>
      </c>
      <c r="BF347" s="17" t="str">
        <f>IF(OR(AG347="",B347=""),"",SUMIFS($AG$2:AG347,$B$2:B347,B347))</f>
        <v/>
      </c>
      <c r="BG347" s="17" t="str">
        <f>IF(OR(AH347="",B347=""),"",SUMIFS($AH$2:AH347,$B$2:B347,B347))</f>
        <v/>
      </c>
      <c r="BH347" s="17" t="str">
        <f>IF(OR(AI347="",B347=""),"",SUMIFS($AI$2:AI347,$B$2:B347,B347))</f>
        <v/>
      </c>
      <c r="BI347" s="17" t="str">
        <f t="shared" si="225"/>
        <v/>
      </c>
      <c r="BJ347" s="17" t="str">
        <f t="shared" si="226"/>
        <v/>
      </c>
      <c r="BK347" s="17" t="str">
        <f t="shared" si="227"/>
        <v/>
      </c>
      <c r="BL347" s="17" t="str">
        <f t="shared" si="228"/>
        <v/>
      </c>
      <c r="BM347" s="17" t="str">
        <f t="shared" si="229"/>
        <v/>
      </c>
      <c r="BN347" s="17" t="str">
        <f t="shared" si="210"/>
        <v/>
      </c>
      <c r="BO347" s="17" t="str">
        <f t="shared" si="211"/>
        <v/>
      </c>
      <c r="BP347" s="17" t="str">
        <f t="shared" si="212"/>
        <v/>
      </c>
      <c r="BQ347" s="17" t="str">
        <f t="shared" si="213"/>
        <v/>
      </c>
      <c r="BR347" s="17" t="str">
        <f t="shared" si="214"/>
        <v/>
      </c>
    </row>
    <row r="348" spans="1:70" x14ac:dyDescent="0.25">
      <c r="A348">
        <f t="shared" si="198"/>
        <v>347</v>
      </c>
      <c r="B348" s="9"/>
      <c r="C348" s="12"/>
      <c r="D348" s="11" t="str">
        <f t="shared" si="230"/>
        <v/>
      </c>
      <c r="E348" s="11" t="str">
        <f t="shared" si="199"/>
        <v/>
      </c>
      <c r="F348" s="12"/>
      <c r="G348" s="12"/>
      <c r="H348" s="12"/>
      <c r="I348" s="12"/>
      <c r="J348" s="13"/>
      <c r="K348" s="13"/>
      <c r="L348" s="13"/>
      <c r="M348" s="13"/>
      <c r="N348" s="12"/>
      <c r="O348" s="12"/>
      <c r="P348" s="14" t="str">
        <f t="shared" si="215"/>
        <v/>
      </c>
      <c r="Q348" s="14" t="str">
        <f t="shared" si="216"/>
        <v/>
      </c>
      <c r="R348" s="14" t="str">
        <f t="shared" si="217"/>
        <v/>
      </c>
      <c r="S348" s="14" t="str">
        <f t="shared" si="218"/>
        <v/>
      </c>
      <c r="T348" s="14" t="str">
        <f t="shared" si="219"/>
        <v/>
      </c>
      <c r="U348" s="15" t="str">
        <f>IF(P348="","",P348*Config!$B$6)</f>
        <v/>
      </c>
      <c r="V348" s="15" t="str">
        <f>IF(Q348="","",Q348*Config!$B$6)</f>
        <v/>
      </c>
      <c r="W348" s="15" t="str">
        <f>IF(R348="","",R348*Config!$B$6)</f>
        <v/>
      </c>
      <c r="X348" s="15" t="str">
        <f>IF(S348="","",S348*Config!$B$6)</f>
        <v/>
      </c>
      <c r="Y348" s="15" t="str">
        <f>IF(T348="","",T348*Config!$B$6)</f>
        <v/>
      </c>
      <c r="Z348" s="15" t="str">
        <f>IF(U348="","",Config!$B$4 + SUM($U$2:U348))</f>
        <v/>
      </c>
      <c r="AA348" s="15" t="str">
        <f>IF(V348="","",Config!$B$4 + SUM($V$2:V348))</f>
        <v/>
      </c>
      <c r="AB348" s="15" t="str">
        <f>IF(W348="","",Config!$B$4 + SUM($W$2:W348))</f>
        <v/>
      </c>
      <c r="AC348" s="15" t="str">
        <f>IF(X348="","",Config!$B$4 + SUM($X$2:X348))</f>
        <v/>
      </c>
      <c r="AD348" s="15" t="str">
        <f>IF(Y348="","",Config!$B$4 + SUM($Y$2:Y348))</f>
        <v/>
      </c>
      <c r="AE348" s="15" t="str">
        <f>IF(P348="","",P348*J348/100*Config!$B$11)</f>
        <v/>
      </c>
      <c r="AF348" s="15" t="str">
        <f>IF(Q348="","",Q348*J348/100*Config!$B$11)</f>
        <v/>
      </c>
      <c r="AG348" s="15" t="str">
        <f>IF(R348="","",R348*J348/100*Config!$B$11)</f>
        <v/>
      </c>
      <c r="AH348" s="15" t="str">
        <f>IF(S348="","",S348*J348/100*Config!$B$11)</f>
        <v/>
      </c>
      <c r="AI348" s="15" t="str">
        <f>IF(T348="","",T348*J348/100*Config!$B$11)</f>
        <v/>
      </c>
      <c r="AJ348" s="15" t="str">
        <f>IF(AE348="","",Config!$B$9 + SUM($AE$2:AE348))</f>
        <v/>
      </c>
      <c r="AK348" s="15" t="str">
        <f>IF(AF348="","",Config!$B$9 + SUM($AF$2:AF348))</f>
        <v/>
      </c>
      <c r="AL348" s="15" t="str">
        <f>IF(AG348="","",Config!$B$9 + SUM($AG$2:AG348))</f>
        <v/>
      </c>
      <c r="AM348" s="15" t="str">
        <f>IF(AH348="","",Config!$B$9 + SUM($AH$2:AH348))</f>
        <v/>
      </c>
      <c r="AN348" s="15" t="str">
        <f>IF(AI348="","",Config!$B$9 + SUM($AI$2:AI348))</f>
        <v/>
      </c>
      <c r="AO348" s="16" t="str">
        <f t="shared" si="200"/>
        <v/>
      </c>
      <c r="AP348" s="16" t="str">
        <f t="shared" si="201"/>
        <v/>
      </c>
      <c r="AQ348" s="16" t="str">
        <f t="shared" si="202"/>
        <v/>
      </c>
      <c r="AR348" s="16" t="str">
        <f t="shared" si="203"/>
        <v/>
      </c>
      <c r="AS348" s="16" t="str">
        <f t="shared" si="204"/>
        <v/>
      </c>
      <c r="AT348" s="17" t="str">
        <f t="shared" si="220"/>
        <v/>
      </c>
      <c r="AU348" s="17" t="str">
        <f t="shared" si="221"/>
        <v/>
      </c>
      <c r="AV348" s="17" t="str">
        <f t="shared" si="222"/>
        <v/>
      </c>
      <c r="AW348" s="17" t="str">
        <f t="shared" si="223"/>
        <v/>
      </c>
      <c r="AX348" s="17" t="str">
        <f t="shared" si="224"/>
        <v/>
      </c>
      <c r="AY348" s="17" t="str">
        <f t="shared" si="205"/>
        <v/>
      </c>
      <c r="AZ348" s="17" t="str">
        <f t="shared" si="206"/>
        <v/>
      </c>
      <c r="BA348" s="17" t="str">
        <f t="shared" si="207"/>
        <v/>
      </c>
      <c r="BB348" s="17" t="str">
        <f t="shared" si="208"/>
        <v/>
      </c>
      <c r="BC348" s="17" t="str">
        <f t="shared" si="209"/>
        <v/>
      </c>
      <c r="BD348" s="17" t="str">
        <f>IF(OR(AE348="",B348=""),"",SUMIFS($AE$2:AE348,$B$2:B348,B348))</f>
        <v/>
      </c>
      <c r="BE348" s="17" t="str">
        <f>IF(OR(AF348="",B348=""),"",SUMIFS($AF$2:AF348,$B$2:B348,B348))</f>
        <v/>
      </c>
      <c r="BF348" s="17" t="str">
        <f>IF(OR(AG348="",B348=""),"",SUMIFS($AG$2:AG348,$B$2:B348,B348))</f>
        <v/>
      </c>
      <c r="BG348" s="17" t="str">
        <f>IF(OR(AH348="",B348=""),"",SUMIFS($AH$2:AH348,$B$2:B348,B348))</f>
        <v/>
      </c>
      <c r="BH348" s="17" t="str">
        <f>IF(OR(AI348="",B348=""),"",SUMIFS($AI$2:AI348,$B$2:B348,B348))</f>
        <v/>
      </c>
      <c r="BI348" s="17" t="str">
        <f t="shared" si="225"/>
        <v/>
      </c>
      <c r="BJ348" s="17" t="str">
        <f t="shared" si="226"/>
        <v/>
      </c>
      <c r="BK348" s="17" t="str">
        <f t="shared" si="227"/>
        <v/>
      </c>
      <c r="BL348" s="17" t="str">
        <f t="shared" si="228"/>
        <v/>
      </c>
      <c r="BM348" s="17" t="str">
        <f t="shared" si="229"/>
        <v/>
      </c>
      <c r="BN348" s="17" t="str">
        <f t="shared" si="210"/>
        <v/>
      </c>
      <c r="BO348" s="17" t="str">
        <f t="shared" si="211"/>
        <v/>
      </c>
      <c r="BP348" s="17" t="str">
        <f t="shared" si="212"/>
        <v/>
      </c>
      <c r="BQ348" s="17" t="str">
        <f t="shared" si="213"/>
        <v/>
      </c>
      <c r="BR348" s="17" t="str">
        <f t="shared" si="214"/>
        <v/>
      </c>
    </row>
    <row r="349" spans="1:70" x14ac:dyDescent="0.25">
      <c r="A349">
        <f t="shared" si="198"/>
        <v>348</v>
      </c>
      <c r="B349" s="9"/>
      <c r="C349" s="12"/>
      <c r="D349" s="11" t="str">
        <f t="shared" si="230"/>
        <v/>
      </c>
      <c r="E349" s="11" t="str">
        <f t="shared" si="199"/>
        <v/>
      </c>
      <c r="F349" s="12"/>
      <c r="G349" s="12"/>
      <c r="H349" s="12"/>
      <c r="I349" s="12"/>
      <c r="J349" s="13"/>
      <c r="K349" s="13"/>
      <c r="L349" s="13"/>
      <c r="M349" s="13"/>
      <c r="N349" s="12"/>
      <c r="O349" s="12"/>
      <c r="P349" s="14" t="str">
        <f t="shared" si="215"/>
        <v/>
      </c>
      <c r="Q349" s="14" t="str">
        <f t="shared" si="216"/>
        <v/>
      </c>
      <c r="R349" s="14" t="str">
        <f t="shared" si="217"/>
        <v/>
      </c>
      <c r="S349" s="14" t="str">
        <f t="shared" si="218"/>
        <v/>
      </c>
      <c r="T349" s="14" t="str">
        <f t="shared" si="219"/>
        <v/>
      </c>
      <c r="U349" s="15" t="str">
        <f>IF(P349="","",P349*Config!$B$6)</f>
        <v/>
      </c>
      <c r="V349" s="15" t="str">
        <f>IF(Q349="","",Q349*Config!$B$6)</f>
        <v/>
      </c>
      <c r="W349" s="15" t="str">
        <f>IF(R349="","",R349*Config!$B$6)</f>
        <v/>
      </c>
      <c r="X349" s="15" t="str">
        <f>IF(S349="","",S349*Config!$B$6)</f>
        <v/>
      </c>
      <c r="Y349" s="15" t="str">
        <f>IF(T349="","",T349*Config!$B$6)</f>
        <v/>
      </c>
      <c r="Z349" s="15" t="str">
        <f>IF(U349="","",Config!$B$4 + SUM($U$2:U349))</f>
        <v/>
      </c>
      <c r="AA349" s="15" t="str">
        <f>IF(V349="","",Config!$B$4 + SUM($V$2:V349))</f>
        <v/>
      </c>
      <c r="AB349" s="15" t="str">
        <f>IF(W349="","",Config!$B$4 + SUM($W$2:W349))</f>
        <v/>
      </c>
      <c r="AC349" s="15" t="str">
        <f>IF(X349="","",Config!$B$4 + SUM($X$2:X349))</f>
        <v/>
      </c>
      <c r="AD349" s="15" t="str">
        <f>IF(Y349="","",Config!$B$4 + SUM($Y$2:Y349))</f>
        <v/>
      </c>
      <c r="AE349" s="15" t="str">
        <f>IF(P349="","",P349*J349/100*Config!$B$11)</f>
        <v/>
      </c>
      <c r="AF349" s="15" t="str">
        <f>IF(Q349="","",Q349*J349/100*Config!$B$11)</f>
        <v/>
      </c>
      <c r="AG349" s="15" t="str">
        <f>IF(R349="","",R349*J349/100*Config!$B$11)</f>
        <v/>
      </c>
      <c r="AH349" s="15" t="str">
        <f>IF(S349="","",S349*J349/100*Config!$B$11)</f>
        <v/>
      </c>
      <c r="AI349" s="15" t="str">
        <f>IF(T349="","",T349*J349/100*Config!$B$11)</f>
        <v/>
      </c>
      <c r="AJ349" s="15" t="str">
        <f>IF(AE349="","",Config!$B$9 + SUM($AE$2:AE349))</f>
        <v/>
      </c>
      <c r="AK349" s="15" t="str">
        <f>IF(AF349="","",Config!$B$9 + SUM($AF$2:AF349))</f>
        <v/>
      </c>
      <c r="AL349" s="15" t="str">
        <f>IF(AG349="","",Config!$B$9 + SUM($AG$2:AG349))</f>
        <v/>
      </c>
      <c r="AM349" s="15" t="str">
        <f>IF(AH349="","",Config!$B$9 + SUM($AH$2:AH349))</f>
        <v/>
      </c>
      <c r="AN349" s="15" t="str">
        <f>IF(AI349="","",Config!$B$9 + SUM($AI$2:AI349))</f>
        <v/>
      </c>
      <c r="AO349" s="16" t="str">
        <f t="shared" si="200"/>
        <v/>
      </c>
      <c r="AP349" s="16" t="str">
        <f t="shared" si="201"/>
        <v/>
      </c>
      <c r="AQ349" s="16" t="str">
        <f t="shared" si="202"/>
        <v/>
      </c>
      <c r="AR349" s="16" t="str">
        <f t="shared" si="203"/>
        <v/>
      </c>
      <c r="AS349" s="16" t="str">
        <f t="shared" si="204"/>
        <v/>
      </c>
      <c r="AT349" s="17" t="str">
        <f t="shared" si="220"/>
        <v/>
      </c>
      <c r="AU349" s="17" t="str">
        <f t="shared" si="221"/>
        <v/>
      </c>
      <c r="AV349" s="17" t="str">
        <f t="shared" si="222"/>
        <v/>
      </c>
      <c r="AW349" s="17" t="str">
        <f t="shared" si="223"/>
        <v/>
      </c>
      <c r="AX349" s="17" t="str">
        <f t="shared" si="224"/>
        <v/>
      </c>
      <c r="AY349" s="17" t="str">
        <f t="shared" si="205"/>
        <v/>
      </c>
      <c r="AZ349" s="17" t="str">
        <f t="shared" si="206"/>
        <v/>
      </c>
      <c r="BA349" s="17" t="str">
        <f t="shared" si="207"/>
        <v/>
      </c>
      <c r="BB349" s="17" t="str">
        <f t="shared" si="208"/>
        <v/>
      </c>
      <c r="BC349" s="17" t="str">
        <f t="shared" si="209"/>
        <v/>
      </c>
      <c r="BD349" s="17" t="str">
        <f>IF(OR(AE349="",B349=""),"",SUMIFS($AE$2:AE349,$B$2:B349,B349))</f>
        <v/>
      </c>
      <c r="BE349" s="17" t="str">
        <f>IF(OR(AF349="",B349=""),"",SUMIFS($AF$2:AF349,$B$2:B349,B349))</f>
        <v/>
      </c>
      <c r="BF349" s="17" t="str">
        <f>IF(OR(AG349="",B349=""),"",SUMIFS($AG$2:AG349,$B$2:B349,B349))</f>
        <v/>
      </c>
      <c r="BG349" s="17" t="str">
        <f>IF(OR(AH349="",B349=""),"",SUMIFS($AH$2:AH349,$B$2:B349,B349))</f>
        <v/>
      </c>
      <c r="BH349" s="17" t="str">
        <f>IF(OR(AI349="",B349=""),"",SUMIFS($AI$2:AI349,$B$2:B349,B349))</f>
        <v/>
      </c>
      <c r="BI349" s="17" t="str">
        <f t="shared" si="225"/>
        <v/>
      </c>
      <c r="BJ349" s="17" t="str">
        <f t="shared" si="226"/>
        <v/>
      </c>
      <c r="BK349" s="17" t="str">
        <f t="shared" si="227"/>
        <v/>
      </c>
      <c r="BL349" s="17" t="str">
        <f t="shared" si="228"/>
        <v/>
      </c>
      <c r="BM349" s="17" t="str">
        <f t="shared" si="229"/>
        <v/>
      </c>
      <c r="BN349" s="17" t="str">
        <f t="shared" si="210"/>
        <v/>
      </c>
      <c r="BO349" s="17" t="str">
        <f t="shared" si="211"/>
        <v/>
      </c>
      <c r="BP349" s="17" t="str">
        <f t="shared" si="212"/>
        <v/>
      </c>
      <c r="BQ349" s="17" t="str">
        <f t="shared" si="213"/>
        <v/>
      </c>
      <c r="BR349" s="17" t="str">
        <f t="shared" si="214"/>
        <v/>
      </c>
    </row>
    <row r="350" spans="1:70" x14ac:dyDescent="0.25">
      <c r="A350">
        <f t="shared" si="198"/>
        <v>349</v>
      </c>
      <c r="B350" s="9"/>
      <c r="C350" s="12"/>
      <c r="D350" s="11" t="str">
        <f t="shared" si="230"/>
        <v/>
      </c>
      <c r="E350" s="11" t="str">
        <f t="shared" si="199"/>
        <v/>
      </c>
      <c r="F350" s="12"/>
      <c r="G350" s="12"/>
      <c r="H350" s="12"/>
      <c r="I350" s="12"/>
      <c r="J350" s="13"/>
      <c r="K350" s="13"/>
      <c r="L350" s="13"/>
      <c r="M350" s="13"/>
      <c r="N350" s="12"/>
      <c r="O350" s="12"/>
      <c r="P350" s="14" t="str">
        <f t="shared" si="215"/>
        <v/>
      </c>
      <c r="Q350" s="14" t="str">
        <f t="shared" si="216"/>
        <v/>
      </c>
      <c r="R350" s="14" t="str">
        <f t="shared" si="217"/>
        <v/>
      </c>
      <c r="S350" s="14" t="str">
        <f t="shared" si="218"/>
        <v/>
      </c>
      <c r="T350" s="14" t="str">
        <f t="shared" si="219"/>
        <v/>
      </c>
      <c r="U350" s="15" t="str">
        <f>IF(P350="","",P350*Config!$B$6)</f>
        <v/>
      </c>
      <c r="V350" s="15" t="str">
        <f>IF(Q350="","",Q350*Config!$B$6)</f>
        <v/>
      </c>
      <c r="W350" s="15" t="str">
        <f>IF(R350="","",R350*Config!$B$6)</f>
        <v/>
      </c>
      <c r="X350" s="15" t="str">
        <f>IF(S350="","",S350*Config!$B$6)</f>
        <v/>
      </c>
      <c r="Y350" s="15" t="str">
        <f>IF(T350="","",T350*Config!$B$6)</f>
        <v/>
      </c>
      <c r="Z350" s="15" t="str">
        <f>IF(U350="","",Config!$B$4 + SUM($U$2:U350))</f>
        <v/>
      </c>
      <c r="AA350" s="15" t="str">
        <f>IF(V350="","",Config!$B$4 + SUM($V$2:V350))</f>
        <v/>
      </c>
      <c r="AB350" s="15" t="str">
        <f>IF(W350="","",Config!$B$4 + SUM($W$2:W350))</f>
        <v/>
      </c>
      <c r="AC350" s="15" t="str">
        <f>IF(X350="","",Config!$B$4 + SUM($X$2:X350))</f>
        <v/>
      </c>
      <c r="AD350" s="15" t="str">
        <f>IF(Y350="","",Config!$B$4 + SUM($Y$2:Y350))</f>
        <v/>
      </c>
      <c r="AE350" s="15" t="str">
        <f>IF(P350="","",P350*J350/100*Config!$B$11)</f>
        <v/>
      </c>
      <c r="AF350" s="15" t="str">
        <f>IF(Q350="","",Q350*J350/100*Config!$B$11)</f>
        <v/>
      </c>
      <c r="AG350" s="15" t="str">
        <f>IF(R350="","",R350*J350/100*Config!$B$11)</f>
        <v/>
      </c>
      <c r="AH350" s="15" t="str">
        <f>IF(S350="","",S350*J350/100*Config!$B$11)</f>
        <v/>
      </c>
      <c r="AI350" s="15" t="str">
        <f>IF(T350="","",T350*J350/100*Config!$B$11)</f>
        <v/>
      </c>
      <c r="AJ350" s="15" t="str">
        <f>IF(AE350="","",Config!$B$9 + SUM($AE$2:AE350))</f>
        <v/>
      </c>
      <c r="AK350" s="15" t="str">
        <f>IF(AF350="","",Config!$B$9 + SUM($AF$2:AF350))</f>
        <v/>
      </c>
      <c r="AL350" s="15" t="str">
        <f>IF(AG350="","",Config!$B$9 + SUM($AG$2:AG350))</f>
        <v/>
      </c>
      <c r="AM350" s="15" t="str">
        <f>IF(AH350="","",Config!$B$9 + SUM($AH$2:AH350))</f>
        <v/>
      </c>
      <c r="AN350" s="15" t="str">
        <f>IF(AI350="","",Config!$B$9 + SUM($AI$2:AI350))</f>
        <v/>
      </c>
      <c r="AO350" s="16" t="str">
        <f t="shared" si="200"/>
        <v/>
      </c>
      <c r="AP350" s="16" t="str">
        <f t="shared" si="201"/>
        <v/>
      </c>
      <c r="AQ350" s="16" t="str">
        <f t="shared" si="202"/>
        <v/>
      </c>
      <c r="AR350" s="16" t="str">
        <f t="shared" si="203"/>
        <v/>
      </c>
      <c r="AS350" s="16" t="str">
        <f t="shared" si="204"/>
        <v/>
      </c>
      <c r="AT350" s="17" t="str">
        <f t="shared" si="220"/>
        <v/>
      </c>
      <c r="AU350" s="17" t="str">
        <f t="shared" si="221"/>
        <v/>
      </c>
      <c r="AV350" s="17" t="str">
        <f t="shared" si="222"/>
        <v/>
      </c>
      <c r="AW350" s="17" t="str">
        <f t="shared" si="223"/>
        <v/>
      </c>
      <c r="AX350" s="17" t="str">
        <f t="shared" si="224"/>
        <v/>
      </c>
      <c r="AY350" s="17" t="str">
        <f t="shared" si="205"/>
        <v/>
      </c>
      <c r="AZ350" s="17" t="str">
        <f t="shared" si="206"/>
        <v/>
      </c>
      <c r="BA350" s="17" t="str">
        <f t="shared" si="207"/>
        <v/>
      </c>
      <c r="BB350" s="17" t="str">
        <f t="shared" si="208"/>
        <v/>
      </c>
      <c r="BC350" s="17" t="str">
        <f t="shared" si="209"/>
        <v/>
      </c>
      <c r="BD350" s="17" t="str">
        <f>IF(OR(AE350="",B350=""),"",SUMIFS($AE$2:AE350,$B$2:B350,B350))</f>
        <v/>
      </c>
      <c r="BE350" s="17" t="str">
        <f>IF(OR(AF350="",B350=""),"",SUMIFS($AF$2:AF350,$B$2:B350,B350))</f>
        <v/>
      </c>
      <c r="BF350" s="17" t="str">
        <f>IF(OR(AG350="",B350=""),"",SUMIFS($AG$2:AG350,$B$2:B350,B350))</f>
        <v/>
      </c>
      <c r="BG350" s="17" t="str">
        <f>IF(OR(AH350="",B350=""),"",SUMIFS($AH$2:AH350,$B$2:B350,B350))</f>
        <v/>
      </c>
      <c r="BH350" s="17" t="str">
        <f>IF(OR(AI350="",B350=""),"",SUMIFS($AI$2:AI350,$B$2:B350,B350))</f>
        <v/>
      </c>
      <c r="BI350" s="17" t="str">
        <f t="shared" si="225"/>
        <v/>
      </c>
      <c r="BJ350" s="17" t="str">
        <f t="shared" si="226"/>
        <v/>
      </c>
      <c r="BK350" s="17" t="str">
        <f t="shared" si="227"/>
        <v/>
      </c>
      <c r="BL350" s="17" t="str">
        <f t="shared" si="228"/>
        <v/>
      </c>
      <c r="BM350" s="17" t="str">
        <f t="shared" si="229"/>
        <v/>
      </c>
      <c r="BN350" s="17" t="str">
        <f t="shared" si="210"/>
        <v/>
      </c>
      <c r="BO350" s="17" t="str">
        <f t="shared" si="211"/>
        <v/>
      </c>
      <c r="BP350" s="17" t="str">
        <f t="shared" si="212"/>
        <v/>
      </c>
      <c r="BQ350" s="17" t="str">
        <f t="shared" si="213"/>
        <v/>
      </c>
      <c r="BR350" s="17" t="str">
        <f t="shared" si="214"/>
        <v/>
      </c>
    </row>
    <row r="351" spans="1:70" x14ac:dyDescent="0.25">
      <c r="A351">
        <f t="shared" si="198"/>
        <v>350</v>
      </c>
      <c r="B351" s="9"/>
      <c r="C351" s="12"/>
      <c r="D351" s="11" t="str">
        <f t="shared" si="230"/>
        <v/>
      </c>
      <c r="E351" s="11" t="str">
        <f t="shared" si="199"/>
        <v/>
      </c>
      <c r="F351" s="12"/>
      <c r="G351" s="12"/>
      <c r="H351" s="12"/>
      <c r="I351" s="12"/>
      <c r="J351" s="13"/>
      <c r="K351" s="13"/>
      <c r="L351" s="13"/>
      <c r="M351" s="13"/>
      <c r="N351" s="12"/>
      <c r="O351" s="12"/>
      <c r="P351" s="14" t="str">
        <f t="shared" si="215"/>
        <v/>
      </c>
      <c r="Q351" s="14" t="str">
        <f t="shared" si="216"/>
        <v/>
      </c>
      <c r="R351" s="14" t="str">
        <f t="shared" si="217"/>
        <v/>
      </c>
      <c r="S351" s="14" t="str">
        <f t="shared" si="218"/>
        <v/>
      </c>
      <c r="T351" s="14" t="str">
        <f t="shared" si="219"/>
        <v/>
      </c>
      <c r="U351" s="15" t="str">
        <f>IF(P351="","",P351*Config!$B$6)</f>
        <v/>
      </c>
      <c r="V351" s="15" t="str">
        <f>IF(Q351="","",Q351*Config!$B$6)</f>
        <v/>
      </c>
      <c r="W351" s="15" t="str">
        <f>IF(R351="","",R351*Config!$B$6)</f>
        <v/>
      </c>
      <c r="X351" s="15" t="str">
        <f>IF(S351="","",S351*Config!$B$6)</f>
        <v/>
      </c>
      <c r="Y351" s="15" t="str">
        <f>IF(T351="","",T351*Config!$B$6)</f>
        <v/>
      </c>
      <c r="Z351" s="15" t="str">
        <f>IF(U351="","",Config!$B$4 + SUM($U$2:U351))</f>
        <v/>
      </c>
      <c r="AA351" s="15" t="str">
        <f>IF(V351="","",Config!$B$4 + SUM($V$2:V351))</f>
        <v/>
      </c>
      <c r="AB351" s="15" t="str">
        <f>IF(W351="","",Config!$B$4 + SUM($W$2:W351))</f>
        <v/>
      </c>
      <c r="AC351" s="15" t="str">
        <f>IF(X351="","",Config!$B$4 + SUM($X$2:X351))</f>
        <v/>
      </c>
      <c r="AD351" s="15" t="str">
        <f>IF(Y351="","",Config!$B$4 + SUM($Y$2:Y351))</f>
        <v/>
      </c>
      <c r="AE351" s="15" t="str">
        <f>IF(P351="","",P351*J351/100*Config!$B$11)</f>
        <v/>
      </c>
      <c r="AF351" s="15" t="str">
        <f>IF(Q351="","",Q351*J351/100*Config!$B$11)</f>
        <v/>
      </c>
      <c r="AG351" s="15" t="str">
        <f>IF(R351="","",R351*J351/100*Config!$B$11)</f>
        <v/>
      </c>
      <c r="AH351" s="15" t="str">
        <f>IF(S351="","",S351*J351/100*Config!$B$11)</f>
        <v/>
      </c>
      <c r="AI351" s="15" t="str">
        <f>IF(T351="","",T351*J351/100*Config!$B$11)</f>
        <v/>
      </c>
      <c r="AJ351" s="15" t="str">
        <f>IF(AE351="","",Config!$B$9 + SUM($AE$2:AE351))</f>
        <v/>
      </c>
      <c r="AK351" s="15" t="str">
        <f>IF(AF351="","",Config!$B$9 + SUM($AF$2:AF351))</f>
        <v/>
      </c>
      <c r="AL351" s="15" t="str">
        <f>IF(AG351="","",Config!$B$9 + SUM($AG$2:AG351))</f>
        <v/>
      </c>
      <c r="AM351" s="15" t="str">
        <f>IF(AH351="","",Config!$B$9 + SUM($AH$2:AH351))</f>
        <v/>
      </c>
      <c r="AN351" s="15" t="str">
        <f>IF(AI351="","",Config!$B$9 + SUM($AI$2:AI351))</f>
        <v/>
      </c>
      <c r="AO351" s="16" t="str">
        <f t="shared" si="200"/>
        <v/>
      </c>
      <c r="AP351" s="16" t="str">
        <f t="shared" si="201"/>
        <v/>
      </c>
      <c r="AQ351" s="16" t="str">
        <f t="shared" si="202"/>
        <v/>
      </c>
      <c r="AR351" s="16" t="str">
        <f t="shared" si="203"/>
        <v/>
      </c>
      <c r="AS351" s="16" t="str">
        <f t="shared" si="204"/>
        <v/>
      </c>
      <c r="AT351" s="17" t="str">
        <f t="shared" si="220"/>
        <v/>
      </c>
      <c r="AU351" s="17" t="str">
        <f t="shared" si="221"/>
        <v/>
      </c>
      <c r="AV351" s="17" t="str">
        <f t="shared" si="222"/>
        <v/>
      </c>
      <c r="AW351" s="17" t="str">
        <f t="shared" si="223"/>
        <v/>
      </c>
      <c r="AX351" s="17" t="str">
        <f t="shared" si="224"/>
        <v/>
      </c>
      <c r="AY351" s="17" t="str">
        <f t="shared" si="205"/>
        <v/>
      </c>
      <c r="AZ351" s="17" t="str">
        <f t="shared" si="206"/>
        <v/>
      </c>
      <c r="BA351" s="17" t="str">
        <f t="shared" si="207"/>
        <v/>
      </c>
      <c r="BB351" s="17" t="str">
        <f t="shared" si="208"/>
        <v/>
      </c>
      <c r="BC351" s="17" t="str">
        <f t="shared" si="209"/>
        <v/>
      </c>
      <c r="BD351" s="17" t="str">
        <f>IF(OR(AE351="",B351=""),"",SUMIFS($AE$2:AE351,$B$2:B351,B351))</f>
        <v/>
      </c>
      <c r="BE351" s="17" t="str">
        <f>IF(OR(AF351="",B351=""),"",SUMIFS($AF$2:AF351,$B$2:B351,B351))</f>
        <v/>
      </c>
      <c r="BF351" s="17" t="str">
        <f>IF(OR(AG351="",B351=""),"",SUMIFS($AG$2:AG351,$B$2:B351,B351))</f>
        <v/>
      </c>
      <c r="BG351" s="17" t="str">
        <f>IF(OR(AH351="",B351=""),"",SUMIFS($AH$2:AH351,$B$2:B351,B351))</f>
        <v/>
      </c>
      <c r="BH351" s="17" t="str">
        <f>IF(OR(AI351="",B351=""),"",SUMIFS($AI$2:AI351,$B$2:B351,B351))</f>
        <v/>
      </c>
      <c r="BI351" s="17" t="str">
        <f t="shared" si="225"/>
        <v/>
      </c>
      <c r="BJ351" s="17" t="str">
        <f t="shared" si="226"/>
        <v/>
      </c>
      <c r="BK351" s="17" t="str">
        <f t="shared" si="227"/>
        <v/>
      </c>
      <c r="BL351" s="17" t="str">
        <f t="shared" si="228"/>
        <v/>
      </c>
      <c r="BM351" s="17" t="str">
        <f t="shared" si="229"/>
        <v/>
      </c>
      <c r="BN351" s="17" t="str">
        <f t="shared" si="210"/>
        <v/>
      </c>
      <c r="BO351" s="17" t="str">
        <f t="shared" si="211"/>
        <v/>
      </c>
      <c r="BP351" s="17" t="str">
        <f t="shared" si="212"/>
        <v/>
      </c>
      <c r="BQ351" s="17" t="str">
        <f t="shared" si="213"/>
        <v/>
      </c>
      <c r="BR351" s="17" t="str">
        <f t="shared" si="214"/>
        <v/>
      </c>
    </row>
    <row r="352" spans="1:70" x14ac:dyDescent="0.25">
      <c r="A352">
        <f t="shared" si="198"/>
        <v>351</v>
      </c>
      <c r="B352" s="9"/>
      <c r="C352" s="12"/>
      <c r="D352" s="11" t="str">
        <f t="shared" si="230"/>
        <v/>
      </c>
      <c r="E352" s="11" t="str">
        <f t="shared" si="199"/>
        <v/>
      </c>
      <c r="F352" s="12"/>
      <c r="G352" s="12"/>
      <c r="H352" s="12"/>
      <c r="I352" s="12"/>
      <c r="J352" s="13"/>
      <c r="K352" s="13"/>
      <c r="L352" s="13"/>
      <c r="M352" s="13"/>
      <c r="N352" s="12"/>
      <c r="O352" s="12"/>
      <c r="P352" s="14" t="str">
        <f t="shared" si="215"/>
        <v/>
      </c>
      <c r="Q352" s="14" t="str">
        <f t="shared" si="216"/>
        <v/>
      </c>
      <c r="R352" s="14" t="str">
        <f t="shared" si="217"/>
        <v/>
      </c>
      <c r="S352" s="14" t="str">
        <f t="shared" si="218"/>
        <v/>
      </c>
      <c r="T352" s="14" t="str">
        <f t="shared" si="219"/>
        <v/>
      </c>
      <c r="U352" s="15" t="str">
        <f>IF(P352="","",P352*Config!$B$6)</f>
        <v/>
      </c>
      <c r="V352" s="15" t="str">
        <f>IF(Q352="","",Q352*Config!$B$6)</f>
        <v/>
      </c>
      <c r="W352" s="15" t="str">
        <f>IF(R352="","",R352*Config!$B$6)</f>
        <v/>
      </c>
      <c r="X352" s="15" t="str">
        <f>IF(S352="","",S352*Config!$B$6)</f>
        <v/>
      </c>
      <c r="Y352" s="15" t="str">
        <f>IF(T352="","",T352*Config!$B$6)</f>
        <v/>
      </c>
      <c r="Z352" s="15" t="str">
        <f>IF(U352="","",Config!$B$4 + SUM($U$2:U352))</f>
        <v/>
      </c>
      <c r="AA352" s="15" t="str">
        <f>IF(V352="","",Config!$B$4 + SUM($V$2:V352))</f>
        <v/>
      </c>
      <c r="AB352" s="15" t="str">
        <f>IF(W352="","",Config!$B$4 + SUM($W$2:W352))</f>
        <v/>
      </c>
      <c r="AC352" s="15" t="str">
        <f>IF(X352="","",Config!$B$4 + SUM($X$2:X352))</f>
        <v/>
      </c>
      <c r="AD352" s="15" t="str">
        <f>IF(Y352="","",Config!$B$4 + SUM($Y$2:Y352))</f>
        <v/>
      </c>
      <c r="AE352" s="15" t="str">
        <f>IF(P352="","",P352*J352/100*Config!$B$11)</f>
        <v/>
      </c>
      <c r="AF352" s="15" t="str">
        <f>IF(Q352="","",Q352*J352/100*Config!$B$11)</f>
        <v/>
      </c>
      <c r="AG352" s="15" t="str">
        <f>IF(R352="","",R352*J352/100*Config!$B$11)</f>
        <v/>
      </c>
      <c r="AH352" s="15" t="str">
        <f>IF(S352="","",S352*J352/100*Config!$B$11)</f>
        <v/>
      </c>
      <c r="AI352" s="15" t="str">
        <f>IF(T352="","",T352*J352/100*Config!$B$11)</f>
        <v/>
      </c>
      <c r="AJ352" s="15" t="str">
        <f>IF(AE352="","",Config!$B$9 + SUM($AE$2:AE352))</f>
        <v/>
      </c>
      <c r="AK352" s="15" t="str">
        <f>IF(AF352="","",Config!$B$9 + SUM($AF$2:AF352))</f>
        <v/>
      </c>
      <c r="AL352" s="15" t="str">
        <f>IF(AG352="","",Config!$B$9 + SUM($AG$2:AG352))</f>
        <v/>
      </c>
      <c r="AM352" s="15" t="str">
        <f>IF(AH352="","",Config!$B$9 + SUM($AH$2:AH352))</f>
        <v/>
      </c>
      <c r="AN352" s="15" t="str">
        <f>IF(AI352="","",Config!$B$9 + SUM($AI$2:AI352))</f>
        <v/>
      </c>
      <c r="AO352" s="16" t="str">
        <f t="shared" si="200"/>
        <v/>
      </c>
      <c r="AP352" s="16" t="str">
        <f t="shared" si="201"/>
        <v/>
      </c>
      <c r="AQ352" s="16" t="str">
        <f t="shared" si="202"/>
        <v/>
      </c>
      <c r="AR352" s="16" t="str">
        <f t="shared" si="203"/>
        <v/>
      </c>
      <c r="AS352" s="16" t="str">
        <f t="shared" si="204"/>
        <v/>
      </c>
      <c r="AT352" s="17" t="str">
        <f t="shared" si="220"/>
        <v/>
      </c>
      <c r="AU352" s="17" t="str">
        <f t="shared" si="221"/>
        <v/>
      </c>
      <c r="AV352" s="17" t="str">
        <f t="shared" si="222"/>
        <v/>
      </c>
      <c r="AW352" s="17" t="str">
        <f t="shared" si="223"/>
        <v/>
      </c>
      <c r="AX352" s="17" t="str">
        <f t="shared" si="224"/>
        <v/>
      </c>
      <c r="AY352" s="17" t="str">
        <f t="shared" si="205"/>
        <v/>
      </c>
      <c r="AZ352" s="17" t="str">
        <f t="shared" si="206"/>
        <v/>
      </c>
      <c r="BA352" s="17" t="str">
        <f t="shared" si="207"/>
        <v/>
      </c>
      <c r="BB352" s="17" t="str">
        <f t="shared" si="208"/>
        <v/>
      </c>
      <c r="BC352" s="17" t="str">
        <f t="shared" si="209"/>
        <v/>
      </c>
      <c r="BD352" s="17" t="str">
        <f>IF(OR(AE352="",B352=""),"",SUMIFS($AE$2:AE352,$B$2:B352,B352))</f>
        <v/>
      </c>
      <c r="BE352" s="17" t="str">
        <f>IF(OR(AF352="",B352=""),"",SUMIFS($AF$2:AF352,$B$2:B352,B352))</f>
        <v/>
      </c>
      <c r="BF352" s="17" t="str">
        <f>IF(OR(AG352="",B352=""),"",SUMIFS($AG$2:AG352,$B$2:B352,B352))</f>
        <v/>
      </c>
      <c r="BG352" s="17" t="str">
        <f>IF(OR(AH352="",B352=""),"",SUMIFS($AH$2:AH352,$B$2:B352,B352))</f>
        <v/>
      </c>
      <c r="BH352" s="17" t="str">
        <f>IF(OR(AI352="",B352=""),"",SUMIFS($AI$2:AI352,$B$2:B352,B352))</f>
        <v/>
      </c>
      <c r="BI352" s="17" t="str">
        <f t="shared" si="225"/>
        <v/>
      </c>
      <c r="BJ352" s="17" t="str">
        <f t="shared" si="226"/>
        <v/>
      </c>
      <c r="BK352" s="17" t="str">
        <f t="shared" si="227"/>
        <v/>
      </c>
      <c r="BL352" s="17" t="str">
        <f t="shared" si="228"/>
        <v/>
      </c>
      <c r="BM352" s="17" t="str">
        <f t="shared" si="229"/>
        <v/>
      </c>
      <c r="BN352" s="17" t="str">
        <f t="shared" si="210"/>
        <v/>
      </c>
      <c r="BO352" s="17" t="str">
        <f t="shared" si="211"/>
        <v/>
      </c>
      <c r="BP352" s="17" t="str">
        <f t="shared" si="212"/>
        <v/>
      </c>
      <c r="BQ352" s="17" t="str">
        <f t="shared" si="213"/>
        <v/>
      </c>
      <c r="BR352" s="17" t="str">
        <f t="shared" si="214"/>
        <v/>
      </c>
    </row>
    <row r="353" spans="1:70" x14ac:dyDescent="0.25">
      <c r="A353">
        <f t="shared" si="198"/>
        <v>352</v>
      </c>
      <c r="B353" s="9"/>
      <c r="C353" s="12"/>
      <c r="D353" s="11" t="str">
        <f t="shared" si="230"/>
        <v/>
      </c>
      <c r="E353" s="11" t="str">
        <f t="shared" si="199"/>
        <v/>
      </c>
      <c r="F353" s="12"/>
      <c r="G353" s="12"/>
      <c r="H353" s="12"/>
      <c r="I353" s="12"/>
      <c r="J353" s="13"/>
      <c r="K353" s="13"/>
      <c r="L353" s="13"/>
      <c r="M353" s="13"/>
      <c r="N353" s="12"/>
      <c r="O353" s="12"/>
      <c r="P353" s="14" t="str">
        <f t="shared" si="215"/>
        <v/>
      </c>
      <c r="Q353" s="14" t="str">
        <f t="shared" si="216"/>
        <v/>
      </c>
      <c r="R353" s="14" t="str">
        <f t="shared" si="217"/>
        <v/>
      </c>
      <c r="S353" s="14" t="str">
        <f t="shared" si="218"/>
        <v/>
      </c>
      <c r="T353" s="14" t="str">
        <f t="shared" si="219"/>
        <v/>
      </c>
      <c r="U353" s="15" t="str">
        <f>IF(P353="","",P353*Config!$B$6)</f>
        <v/>
      </c>
      <c r="V353" s="15" t="str">
        <f>IF(Q353="","",Q353*Config!$B$6)</f>
        <v/>
      </c>
      <c r="W353" s="15" t="str">
        <f>IF(R353="","",R353*Config!$B$6)</f>
        <v/>
      </c>
      <c r="X353" s="15" t="str">
        <f>IF(S353="","",S353*Config!$B$6)</f>
        <v/>
      </c>
      <c r="Y353" s="15" t="str">
        <f>IF(T353="","",T353*Config!$B$6)</f>
        <v/>
      </c>
      <c r="Z353" s="15" t="str">
        <f>IF(U353="","",Config!$B$4 + SUM($U$2:U353))</f>
        <v/>
      </c>
      <c r="AA353" s="15" t="str">
        <f>IF(V353="","",Config!$B$4 + SUM($V$2:V353))</f>
        <v/>
      </c>
      <c r="AB353" s="15" t="str">
        <f>IF(W353="","",Config!$B$4 + SUM($W$2:W353))</f>
        <v/>
      </c>
      <c r="AC353" s="15" t="str">
        <f>IF(X353="","",Config!$B$4 + SUM($X$2:X353))</f>
        <v/>
      </c>
      <c r="AD353" s="15" t="str">
        <f>IF(Y353="","",Config!$B$4 + SUM($Y$2:Y353))</f>
        <v/>
      </c>
      <c r="AE353" s="15" t="str">
        <f>IF(P353="","",P353*J353/100*Config!$B$11)</f>
        <v/>
      </c>
      <c r="AF353" s="15" t="str">
        <f>IF(Q353="","",Q353*J353/100*Config!$B$11)</f>
        <v/>
      </c>
      <c r="AG353" s="15" t="str">
        <f>IF(R353="","",R353*J353/100*Config!$B$11)</f>
        <v/>
      </c>
      <c r="AH353" s="15" t="str">
        <f>IF(S353="","",S353*J353/100*Config!$B$11)</f>
        <v/>
      </c>
      <c r="AI353" s="15" t="str">
        <f>IF(T353="","",T353*J353/100*Config!$B$11)</f>
        <v/>
      </c>
      <c r="AJ353" s="15" t="str">
        <f>IF(AE353="","",Config!$B$9 + SUM($AE$2:AE353))</f>
        <v/>
      </c>
      <c r="AK353" s="15" t="str">
        <f>IF(AF353="","",Config!$B$9 + SUM($AF$2:AF353))</f>
        <v/>
      </c>
      <c r="AL353" s="15" t="str">
        <f>IF(AG353="","",Config!$B$9 + SUM($AG$2:AG353))</f>
        <v/>
      </c>
      <c r="AM353" s="15" t="str">
        <f>IF(AH353="","",Config!$B$9 + SUM($AH$2:AH353))</f>
        <v/>
      </c>
      <c r="AN353" s="15" t="str">
        <f>IF(AI353="","",Config!$B$9 + SUM($AI$2:AI353))</f>
        <v/>
      </c>
      <c r="AO353" s="16" t="str">
        <f t="shared" si="200"/>
        <v/>
      </c>
      <c r="AP353" s="16" t="str">
        <f t="shared" si="201"/>
        <v/>
      </c>
      <c r="AQ353" s="16" t="str">
        <f t="shared" si="202"/>
        <v/>
      </c>
      <c r="AR353" s="16" t="str">
        <f t="shared" si="203"/>
        <v/>
      </c>
      <c r="AS353" s="16" t="str">
        <f t="shared" si="204"/>
        <v/>
      </c>
      <c r="AT353" s="17" t="str">
        <f t="shared" si="220"/>
        <v/>
      </c>
      <c r="AU353" s="17" t="str">
        <f t="shared" si="221"/>
        <v/>
      </c>
      <c r="AV353" s="17" t="str">
        <f t="shared" si="222"/>
        <v/>
      </c>
      <c r="AW353" s="17" t="str">
        <f t="shared" si="223"/>
        <v/>
      </c>
      <c r="AX353" s="17" t="str">
        <f t="shared" si="224"/>
        <v/>
      </c>
      <c r="AY353" s="17" t="str">
        <f t="shared" si="205"/>
        <v/>
      </c>
      <c r="AZ353" s="17" t="str">
        <f t="shared" si="206"/>
        <v/>
      </c>
      <c r="BA353" s="17" t="str">
        <f t="shared" si="207"/>
        <v/>
      </c>
      <c r="BB353" s="17" t="str">
        <f t="shared" si="208"/>
        <v/>
      </c>
      <c r="BC353" s="17" t="str">
        <f t="shared" si="209"/>
        <v/>
      </c>
      <c r="BD353" s="17" t="str">
        <f>IF(OR(AE353="",B353=""),"",SUMIFS($AE$2:AE353,$B$2:B353,B353))</f>
        <v/>
      </c>
      <c r="BE353" s="17" t="str">
        <f>IF(OR(AF353="",B353=""),"",SUMIFS($AF$2:AF353,$B$2:B353,B353))</f>
        <v/>
      </c>
      <c r="BF353" s="17" t="str">
        <f>IF(OR(AG353="",B353=""),"",SUMIFS($AG$2:AG353,$B$2:B353,B353))</f>
        <v/>
      </c>
      <c r="BG353" s="17" t="str">
        <f>IF(OR(AH353="",B353=""),"",SUMIFS($AH$2:AH353,$B$2:B353,B353))</f>
        <v/>
      </c>
      <c r="BH353" s="17" t="str">
        <f>IF(OR(AI353="",B353=""),"",SUMIFS($AI$2:AI353,$B$2:B353,B353))</f>
        <v/>
      </c>
      <c r="BI353" s="17" t="str">
        <f t="shared" si="225"/>
        <v/>
      </c>
      <c r="BJ353" s="17" t="str">
        <f t="shared" si="226"/>
        <v/>
      </c>
      <c r="BK353" s="17" t="str">
        <f t="shared" si="227"/>
        <v/>
      </c>
      <c r="BL353" s="17" t="str">
        <f t="shared" si="228"/>
        <v/>
      </c>
      <c r="BM353" s="17" t="str">
        <f t="shared" si="229"/>
        <v/>
      </c>
      <c r="BN353" s="17" t="str">
        <f t="shared" si="210"/>
        <v/>
      </c>
      <c r="BO353" s="17" t="str">
        <f t="shared" si="211"/>
        <v/>
      </c>
      <c r="BP353" s="17" t="str">
        <f t="shared" si="212"/>
        <v/>
      </c>
      <c r="BQ353" s="17" t="str">
        <f t="shared" si="213"/>
        <v/>
      </c>
      <c r="BR353" s="17" t="str">
        <f t="shared" si="214"/>
        <v/>
      </c>
    </row>
    <row r="354" spans="1:70" x14ac:dyDescent="0.25">
      <c r="A354">
        <f t="shared" si="198"/>
        <v>353</v>
      </c>
      <c r="B354" s="9"/>
      <c r="C354" s="12"/>
      <c r="D354" s="11" t="str">
        <f t="shared" si="230"/>
        <v/>
      </c>
      <c r="E354" s="11" t="str">
        <f t="shared" si="199"/>
        <v/>
      </c>
      <c r="F354" s="12"/>
      <c r="G354" s="12"/>
      <c r="H354" s="12"/>
      <c r="I354" s="12"/>
      <c r="J354" s="13"/>
      <c r="K354" s="13"/>
      <c r="L354" s="13"/>
      <c r="M354" s="13"/>
      <c r="N354" s="12"/>
      <c r="O354" s="12"/>
      <c r="P354" s="14" t="str">
        <f t="shared" si="215"/>
        <v/>
      </c>
      <c r="Q354" s="14" t="str">
        <f t="shared" si="216"/>
        <v/>
      </c>
      <c r="R354" s="14" t="str">
        <f t="shared" si="217"/>
        <v/>
      </c>
      <c r="S354" s="14" t="str">
        <f t="shared" si="218"/>
        <v/>
      </c>
      <c r="T354" s="14" t="str">
        <f t="shared" si="219"/>
        <v/>
      </c>
      <c r="U354" s="15" t="str">
        <f>IF(P354="","",P354*Config!$B$6)</f>
        <v/>
      </c>
      <c r="V354" s="15" t="str">
        <f>IF(Q354="","",Q354*Config!$B$6)</f>
        <v/>
      </c>
      <c r="W354" s="15" t="str">
        <f>IF(R354="","",R354*Config!$B$6)</f>
        <v/>
      </c>
      <c r="X354" s="15" t="str">
        <f>IF(S354="","",S354*Config!$B$6)</f>
        <v/>
      </c>
      <c r="Y354" s="15" t="str">
        <f>IF(T354="","",T354*Config!$B$6)</f>
        <v/>
      </c>
      <c r="Z354" s="15" t="str">
        <f>IF(U354="","",Config!$B$4 + SUM($U$2:U354))</f>
        <v/>
      </c>
      <c r="AA354" s="15" t="str">
        <f>IF(V354="","",Config!$B$4 + SUM($V$2:V354))</f>
        <v/>
      </c>
      <c r="AB354" s="15" t="str">
        <f>IF(W354="","",Config!$B$4 + SUM($W$2:W354))</f>
        <v/>
      </c>
      <c r="AC354" s="15" t="str">
        <f>IF(X354="","",Config!$B$4 + SUM($X$2:X354))</f>
        <v/>
      </c>
      <c r="AD354" s="15" t="str">
        <f>IF(Y354="","",Config!$B$4 + SUM($Y$2:Y354))</f>
        <v/>
      </c>
      <c r="AE354" s="15" t="str">
        <f>IF(P354="","",P354*J354/100*Config!$B$11)</f>
        <v/>
      </c>
      <c r="AF354" s="15" t="str">
        <f>IF(Q354="","",Q354*J354/100*Config!$B$11)</f>
        <v/>
      </c>
      <c r="AG354" s="15" t="str">
        <f>IF(R354="","",R354*J354/100*Config!$B$11)</f>
        <v/>
      </c>
      <c r="AH354" s="15" t="str">
        <f>IF(S354="","",S354*J354/100*Config!$B$11)</f>
        <v/>
      </c>
      <c r="AI354" s="15" t="str">
        <f>IF(T354="","",T354*J354/100*Config!$B$11)</f>
        <v/>
      </c>
      <c r="AJ354" s="15" t="str">
        <f>IF(AE354="","",Config!$B$9 + SUM($AE$2:AE354))</f>
        <v/>
      </c>
      <c r="AK354" s="15" t="str">
        <f>IF(AF354="","",Config!$B$9 + SUM($AF$2:AF354))</f>
        <v/>
      </c>
      <c r="AL354" s="15" t="str">
        <f>IF(AG354="","",Config!$B$9 + SUM($AG$2:AG354))</f>
        <v/>
      </c>
      <c r="AM354" s="15" t="str">
        <f>IF(AH354="","",Config!$B$9 + SUM($AH$2:AH354))</f>
        <v/>
      </c>
      <c r="AN354" s="15" t="str">
        <f>IF(AI354="","",Config!$B$9 + SUM($AI$2:AI354))</f>
        <v/>
      </c>
      <c r="AO354" s="16" t="str">
        <f t="shared" si="200"/>
        <v/>
      </c>
      <c r="AP354" s="16" t="str">
        <f t="shared" si="201"/>
        <v/>
      </c>
      <c r="AQ354" s="16" t="str">
        <f t="shared" si="202"/>
        <v/>
      </c>
      <c r="AR354" s="16" t="str">
        <f t="shared" si="203"/>
        <v/>
      </c>
      <c r="AS354" s="16" t="str">
        <f t="shared" si="204"/>
        <v/>
      </c>
      <c r="AT354" s="17" t="str">
        <f t="shared" si="220"/>
        <v/>
      </c>
      <c r="AU354" s="17" t="str">
        <f t="shared" si="221"/>
        <v/>
      </c>
      <c r="AV354" s="17" t="str">
        <f t="shared" si="222"/>
        <v/>
      </c>
      <c r="AW354" s="17" t="str">
        <f t="shared" si="223"/>
        <v/>
      </c>
      <c r="AX354" s="17" t="str">
        <f t="shared" si="224"/>
        <v/>
      </c>
      <c r="AY354" s="17" t="str">
        <f t="shared" si="205"/>
        <v/>
      </c>
      <c r="AZ354" s="17" t="str">
        <f t="shared" si="206"/>
        <v/>
      </c>
      <c r="BA354" s="17" t="str">
        <f t="shared" si="207"/>
        <v/>
      </c>
      <c r="BB354" s="17" t="str">
        <f t="shared" si="208"/>
        <v/>
      </c>
      <c r="BC354" s="17" t="str">
        <f t="shared" si="209"/>
        <v/>
      </c>
      <c r="BD354" s="17" t="str">
        <f>IF(OR(AE354="",B354=""),"",SUMIFS($AE$2:AE354,$B$2:B354,B354))</f>
        <v/>
      </c>
      <c r="BE354" s="17" t="str">
        <f>IF(OR(AF354="",B354=""),"",SUMIFS($AF$2:AF354,$B$2:B354,B354))</f>
        <v/>
      </c>
      <c r="BF354" s="17" t="str">
        <f>IF(OR(AG354="",B354=""),"",SUMIFS($AG$2:AG354,$B$2:B354,B354))</f>
        <v/>
      </c>
      <c r="BG354" s="17" t="str">
        <f>IF(OR(AH354="",B354=""),"",SUMIFS($AH$2:AH354,$B$2:B354,B354))</f>
        <v/>
      </c>
      <c r="BH354" s="17" t="str">
        <f>IF(OR(AI354="",B354=""),"",SUMIFS($AI$2:AI354,$B$2:B354,B354))</f>
        <v/>
      </c>
      <c r="BI354" s="17" t="str">
        <f t="shared" si="225"/>
        <v/>
      </c>
      <c r="BJ354" s="17" t="str">
        <f t="shared" si="226"/>
        <v/>
      </c>
      <c r="BK354" s="17" t="str">
        <f t="shared" si="227"/>
        <v/>
      </c>
      <c r="BL354" s="17" t="str">
        <f t="shared" si="228"/>
        <v/>
      </c>
      <c r="BM354" s="17" t="str">
        <f t="shared" si="229"/>
        <v/>
      </c>
      <c r="BN354" s="17" t="str">
        <f t="shared" si="210"/>
        <v/>
      </c>
      <c r="BO354" s="17" t="str">
        <f t="shared" si="211"/>
        <v/>
      </c>
      <c r="BP354" s="17" t="str">
        <f t="shared" si="212"/>
        <v/>
      </c>
      <c r="BQ354" s="17" t="str">
        <f t="shared" si="213"/>
        <v/>
      </c>
      <c r="BR354" s="17" t="str">
        <f t="shared" si="214"/>
        <v/>
      </c>
    </row>
    <row r="355" spans="1:70" x14ac:dyDescent="0.25">
      <c r="A355">
        <f t="shared" si="198"/>
        <v>354</v>
      </c>
      <c r="B355" s="9"/>
      <c r="C355" s="12"/>
      <c r="D355" s="11" t="str">
        <f t="shared" si="230"/>
        <v/>
      </c>
      <c r="E355" s="11" t="str">
        <f t="shared" si="199"/>
        <v/>
      </c>
      <c r="F355" s="12"/>
      <c r="G355" s="12"/>
      <c r="H355" s="12"/>
      <c r="I355" s="12"/>
      <c r="J355" s="13"/>
      <c r="K355" s="13"/>
      <c r="L355" s="13"/>
      <c r="M355" s="13"/>
      <c r="N355" s="12"/>
      <c r="O355" s="12"/>
      <c r="P355" s="14" t="str">
        <f t="shared" si="215"/>
        <v/>
      </c>
      <c r="Q355" s="14" t="str">
        <f t="shared" si="216"/>
        <v/>
      </c>
      <c r="R355" s="14" t="str">
        <f t="shared" si="217"/>
        <v/>
      </c>
      <c r="S355" s="14" t="str">
        <f t="shared" si="218"/>
        <v/>
      </c>
      <c r="T355" s="14" t="str">
        <f t="shared" si="219"/>
        <v/>
      </c>
      <c r="U355" s="15" t="str">
        <f>IF(P355="","",P355*Config!$B$6)</f>
        <v/>
      </c>
      <c r="V355" s="15" t="str">
        <f>IF(Q355="","",Q355*Config!$B$6)</f>
        <v/>
      </c>
      <c r="W355" s="15" t="str">
        <f>IF(R355="","",R355*Config!$B$6)</f>
        <v/>
      </c>
      <c r="X355" s="15" t="str">
        <f>IF(S355="","",S355*Config!$B$6)</f>
        <v/>
      </c>
      <c r="Y355" s="15" t="str">
        <f>IF(T355="","",T355*Config!$B$6)</f>
        <v/>
      </c>
      <c r="Z355" s="15" t="str">
        <f>IF(U355="","",Config!$B$4 + SUM($U$2:U355))</f>
        <v/>
      </c>
      <c r="AA355" s="15" t="str">
        <f>IF(V355="","",Config!$B$4 + SUM($V$2:V355))</f>
        <v/>
      </c>
      <c r="AB355" s="15" t="str">
        <f>IF(W355="","",Config!$B$4 + SUM($W$2:W355))</f>
        <v/>
      </c>
      <c r="AC355" s="15" t="str">
        <f>IF(X355="","",Config!$B$4 + SUM($X$2:X355))</f>
        <v/>
      </c>
      <c r="AD355" s="15" t="str">
        <f>IF(Y355="","",Config!$B$4 + SUM($Y$2:Y355))</f>
        <v/>
      </c>
      <c r="AE355" s="15" t="str">
        <f>IF(P355="","",P355*J355/100*Config!$B$11)</f>
        <v/>
      </c>
      <c r="AF355" s="15" t="str">
        <f>IF(Q355="","",Q355*J355/100*Config!$B$11)</f>
        <v/>
      </c>
      <c r="AG355" s="15" t="str">
        <f>IF(R355="","",R355*J355/100*Config!$B$11)</f>
        <v/>
      </c>
      <c r="AH355" s="15" t="str">
        <f>IF(S355="","",S355*J355/100*Config!$B$11)</f>
        <v/>
      </c>
      <c r="AI355" s="15" t="str">
        <f>IF(T355="","",T355*J355/100*Config!$B$11)</f>
        <v/>
      </c>
      <c r="AJ355" s="15" t="str">
        <f>IF(AE355="","",Config!$B$9 + SUM($AE$2:AE355))</f>
        <v/>
      </c>
      <c r="AK355" s="15" t="str">
        <f>IF(AF355="","",Config!$B$9 + SUM($AF$2:AF355))</f>
        <v/>
      </c>
      <c r="AL355" s="15" t="str">
        <f>IF(AG355="","",Config!$B$9 + SUM($AG$2:AG355))</f>
        <v/>
      </c>
      <c r="AM355" s="15" t="str">
        <f>IF(AH355="","",Config!$B$9 + SUM($AH$2:AH355))</f>
        <v/>
      </c>
      <c r="AN355" s="15" t="str">
        <f>IF(AI355="","",Config!$B$9 + SUM($AI$2:AI355))</f>
        <v/>
      </c>
      <c r="AO355" s="16" t="str">
        <f t="shared" si="200"/>
        <v/>
      </c>
      <c r="AP355" s="16" t="str">
        <f t="shared" si="201"/>
        <v/>
      </c>
      <c r="AQ355" s="16" t="str">
        <f t="shared" si="202"/>
        <v/>
      </c>
      <c r="AR355" s="16" t="str">
        <f t="shared" si="203"/>
        <v/>
      </c>
      <c r="AS355" s="16" t="str">
        <f t="shared" si="204"/>
        <v/>
      </c>
      <c r="AT355" s="17" t="str">
        <f t="shared" si="220"/>
        <v/>
      </c>
      <c r="AU355" s="17" t="str">
        <f t="shared" si="221"/>
        <v/>
      </c>
      <c r="AV355" s="17" t="str">
        <f t="shared" si="222"/>
        <v/>
      </c>
      <c r="AW355" s="17" t="str">
        <f t="shared" si="223"/>
        <v/>
      </c>
      <c r="AX355" s="17" t="str">
        <f t="shared" si="224"/>
        <v/>
      </c>
      <c r="AY355" s="17" t="str">
        <f t="shared" si="205"/>
        <v/>
      </c>
      <c r="AZ355" s="17" t="str">
        <f t="shared" si="206"/>
        <v/>
      </c>
      <c r="BA355" s="17" t="str">
        <f t="shared" si="207"/>
        <v/>
      </c>
      <c r="BB355" s="17" t="str">
        <f t="shared" si="208"/>
        <v/>
      </c>
      <c r="BC355" s="17" t="str">
        <f t="shared" si="209"/>
        <v/>
      </c>
      <c r="BD355" s="17" t="str">
        <f>IF(OR(AE355="",B355=""),"",SUMIFS($AE$2:AE355,$B$2:B355,B355))</f>
        <v/>
      </c>
      <c r="BE355" s="17" t="str">
        <f>IF(OR(AF355="",B355=""),"",SUMIFS($AF$2:AF355,$B$2:B355,B355))</f>
        <v/>
      </c>
      <c r="BF355" s="17" t="str">
        <f>IF(OR(AG355="",B355=""),"",SUMIFS($AG$2:AG355,$B$2:B355,B355))</f>
        <v/>
      </c>
      <c r="BG355" s="17" t="str">
        <f>IF(OR(AH355="",B355=""),"",SUMIFS($AH$2:AH355,$B$2:B355,B355))</f>
        <v/>
      </c>
      <c r="BH355" s="17" t="str">
        <f>IF(OR(AI355="",B355=""),"",SUMIFS($AI$2:AI355,$B$2:B355,B355))</f>
        <v/>
      </c>
      <c r="BI355" s="17" t="str">
        <f t="shared" si="225"/>
        <v/>
      </c>
      <c r="BJ355" s="17" t="str">
        <f t="shared" si="226"/>
        <v/>
      </c>
      <c r="BK355" s="17" t="str">
        <f t="shared" si="227"/>
        <v/>
      </c>
      <c r="BL355" s="17" t="str">
        <f t="shared" si="228"/>
        <v/>
      </c>
      <c r="BM355" s="17" t="str">
        <f t="shared" si="229"/>
        <v/>
      </c>
      <c r="BN355" s="17" t="str">
        <f t="shared" si="210"/>
        <v/>
      </c>
      <c r="BO355" s="17" t="str">
        <f t="shared" si="211"/>
        <v/>
      </c>
      <c r="BP355" s="17" t="str">
        <f t="shared" si="212"/>
        <v/>
      </c>
      <c r="BQ355" s="17" t="str">
        <f t="shared" si="213"/>
        <v/>
      </c>
      <c r="BR355" s="17" t="str">
        <f t="shared" si="214"/>
        <v/>
      </c>
    </row>
    <row r="356" spans="1:70" x14ac:dyDescent="0.25">
      <c r="A356">
        <f t="shared" si="198"/>
        <v>355</v>
      </c>
      <c r="B356" s="9"/>
      <c r="C356" s="12"/>
      <c r="D356" s="11" t="str">
        <f t="shared" si="230"/>
        <v/>
      </c>
      <c r="E356" s="11" t="str">
        <f t="shared" si="199"/>
        <v/>
      </c>
      <c r="F356" s="12"/>
      <c r="G356" s="12"/>
      <c r="H356" s="12"/>
      <c r="I356" s="12"/>
      <c r="J356" s="13"/>
      <c r="K356" s="13"/>
      <c r="L356" s="13"/>
      <c r="M356" s="13"/>
      <c r="N356" s="12"/>
      <c r="O356" s="12"/>
      <c r="P356" s="14" t="str">
        <f t="shared" si="215"/>
        <v/>
      </c>
      <c r="Q356" s="14" t="str">
        <f t="shared" si="216"/>
        <v/>
      </c>
      <c r="R356" s="14" t="str">
        <f t="shared" si="217"/>
        <v/>
      </c>
      <c r="S356" s="14" t="str">
        <f t="shared" si="218"/>
        <v/>
      </c>
      <c r="T356" s="14" t="str">
        <f t="shared" si="219"/>
        <v/>
      </c>
      <c r="U356" s="15" t="str">
        <f>IF(P356="","",P356*Config!$B$6)</f>
        <v/>
      </c>
      <c r="V356" s="15" t="str">
        <f>IF(Q356="","",Q356*Config!$B$6)</f>
        <v/>
      </c>
      <c r="W356" s="15" t="str">
        <f>IF(R356="","",R356*Config!$B$6)</f>
        <v/>
      </c>
      <c r="X356" s="15" t="str">
        <f>IF(S356="","",S356*Config!$B$6)</f>
        <v/>
      </c>
      <c r="Y356" s="15" t="str">
        <f>IF(T356="","",T356*Config!$B$6)</f>
        <v/>
      </c>
      <c r="Z356" s="15" t="str">
        <f>IF(U356="","",Config!$B$4 + SUM($U$2:U356))</f>
        <v/>
      </c>
      <c r="AA356" s="15" t="str">
        <f>IF(V356="","",Config!$B$4 + SUM($V$2:V356))</f>
        <v/>
      </c>
      <c r="AB356" s="15" t="str">
        <f>IF(W356="","",Config!$B$4 + SUM($W$2:W356))</f>
        <v/>
      </c>
      <c r="AC356" s="15" t="str">
        <f>IF(X356="","",Config!$B$4 + SUM($X$2:X356))</f>
        <v/>
      </c>
      <c r="AD356" s="15" t="str">
        <f>IF(Y356="","",Config!$B$4 + SUM($Y$2:Y356))</f>
        <v/>
      </c>
      <c r="AE356" s="15" t="str">
        <f>IF(P356="","",P356*J356/100*Config!$B$11)</f>
        <v/>
      </c>
      <c r="AF356" s="15" t="str">
        <f>IF(Q356="","",Q356*J356/100*Config!$B$11)</f>
        <v/>
      </c>
      <c r="AG356" s="15" t="str">
        <f>IF(R356="","",R356*J356/100*Config!$B$11)</f>
        <v/>
      </c>
      <c r="AH356" s="15" t="str">
        <f>IF(S356="","",S356*J356/100*Config!$B$11)</f>
        <v/>
      </c>
      <c r="AI356" s="15" t="str">
        <f>IF(T356="","",T356*J356/100*Config!$B$11)</f>
        <v/>
      </c>
      <c r="AJ356" s="15" t="str">
        <f>IF(AE356="","",Config!$B$9 + SUM($AE$2:AE356))</f>
        <v/>
      </c>
      <c r="AK356" s="15" t="str">
        <f>IF(AF356="","",Config!$B$9 + SUM($AF$2:AF356))</f>
        <v/>
      </c>
      <c r="AL356" s="15" t="str">
        <f>IF(AG356="","",Config!$B$9 + SUM($AG$2:AG356))</f>
        <v/>
      </c>
      <c r="AM356" s="15" t="str">
        <f>IF(AH356="","",Config!$B$9 + SUM($AH$2:AH356))</f>
        <v/>
      </c>
      <c r="AN356" s="15" t="str">
        <f>IF(AI356="","",Config!$B$9 + SUM($AI$2:AI356))</f>
        <v/>
      </c>
      <c r="AO356" s="16" t="str">
        <f t="shared" si="200"/>
        <v/>
      </c>
      <c r="AP356" s="16" t="str">
        <f t="shared" si="201"/>
        <v/>
      </c>
      <c r="AQ356" s="16" t="str">
        <f t="shared" si="202"/>
        <v/>
      </c>
      <c r="AR356" s="16" t="str">
        <f t="shared" si="203"/>
        <v/>
      </c>
      <c r="AS356" s="16" t="str">
        <f t="shared" si="204"/>
        <v/>
      </c>
      <c r="AT356" s="17" t="str">
        <f t="shared" si="220"/>
        <v/>
      </c>
      <c r="AU356" s="17" t="str">
        <f t="shared" si="221"/>
        <v/>
      </c>
      <c r="AV356" s="17" t="str">
        <f t="shared" si="222"/>
        <v/>
      </c>
      <c r="AW356" s="17" t="str">
        <f t="shared" si="223"/>
        <v/>
      </c>
      <c r="AX356" s="17" t="str">
        <f t="shared" si="224"/>
        <v/>
      </c>
      <c r="AY356" s="17" t="str">
        <f t="shared" si="205"/>
        <v/>
      </c>
      <c r="AZ356" s="17" t="str">
        <f t="shared" si="206"/>
        <v/>
      </c>
      <c r="BA356" s="17" t="str">
        <f t="shared" si="207"/>
        <v/>
      </c>
      <c r="BB356" s="17" t="str">
        <f t="shared" si="208"/>
        <v/>
      </c>
      <c r="BC356" s="17" t="str">
        <f t="shared" si="209"/>
        <v/>
      </c>
      <c r="BD356" s="17" t="str">
        <f>IF(OR(AE356="",B356=""),"",SUMIFS($AE$2:AE356,$B$2:B356,B356))</f>
        <v/>
      </c>
      <c r="BE356" s="17" t="str">
        <f>IF(OR(AF356="",B356=""),"",SUMIFS($AF$2:AF356,$B$2:B356,B356))</f>
        <v/>
      </c>
      <c r="BF356" s="17" t="str">
        <f>IF(OR(AG356="",B356=""),"",SUMIFS($AG$2:AG356,$B$2:B356,B356))</f>
        <v/>
      </c>
      <c r="BG356" s="17" t="str">
        <f>IF(OR(AH356="",B356=""),"",SUMIFS($AH$2:AH356,$B$2:B356,B356))</f>
        <v/>
      </c>
      <c r="BH356" s="17" t="str">
        <f>IF(OR(AI356="",B356=""),"",SUMIFS($AI$2:AI356,$B$2:B356,B356))</f>
        <v/>
      </c>
      <c r="BI356" s="17" t="str">
        <f t="shared" si="225"/>
        <v/>
      </c>
      <c r="BJ356" s="17" t="str">
        <f t="shared" si="226"/>
        <v/>
      </c>
      <c r="BK356" s="17" t="str">
        <f t="shared" si="227"/>
        <v/>
      </c>
      <c r="BL356" s="17" t="str">
        <f t="shared" si="228"/>
        <v/>
      </c>
      <c r="BM356" s="17" t="str">
        <f t="shared" si="229"/>
        <v/>
      </c>
      <c r="BN356" s="17" t="str">
        <f t="shared" si="210"/>
        <v/>
      </c>
      <c r="BO356" s="17" t="str">
        <f t="shared" si="211"/>
        <v/>
      </c>
      <c r="BP356" s="17" t="str">
        <f t="shared" si="212"/>
        <v/>
      </c>
      <c r="BQ356" s="17" t="str">
        <f t="shared" si="213"/>
        <v/>
      </c>
      <c r="BR356" s="17" t="str">
        <f t="shared" si="214"/>
        <v/>
      </c>
    </row>
    <row r="357" spans="1:70" x14ac:dyDescent="0.25">
      <c r="A357">
        <f t="shared" si="198"/>
        <v>356</v>
      </c>
      <c r="B357" s="9"/>
      <c r="C357" s="12"/>
      <c r="D357" s="11" t="str">
        <f t="shared" si="230"/>
        <v/>
      </c>
      <c r="E357" s="11" t="str">
        <f t="shared" si="199"/>
        <v/>
      </c>
      <c r="F357" s="12"/>
      <c r="G357" s="12"/>
      <c r="H357" s="12"/>
      <c r="I357" s="12"/>
      <c r="J357" s="13"/>
      <c r="K357" s="13"/>
      <c r="L357" s="13"/>
      <c r="M357" s="13"/>
      <c r="N357" s="12"/>
      <c r="O357" s="12"/>
      <c r="P357" s="14" t="str">
        <f t="shared" si="215"/>
        <v/>
      </c>
      <c r="Q357" s="14" t="str">
        <f t="shared" si="216"/>
        <v/>
      </c>
      <c r="R357" s="14" t="str">
        <f t="shared" si="217"/>
        <v/>
      </c>
      <c r="S357" s="14" t="str">
        <f t="shared" si="218"/>
        <v/>
      </c>
      <c r="T357" s="14" t="str">
        <f t="shared" si="219"/>
        <v/>
      </c>
      <c r="U357" s="15" t="str">
        <f>IF(P357="","",P357*Config!$B$6)</f>
        <v/>
      </c>
      <c r="V357" s="15" t="str">
        <f>IF(Q357="","",Q357*Config!$B$6)</f>
        <v/>
      </c>
      <c r="W357" s="15" t="str">
        <f>IF(R357="","",R357*Config!$B$6)</f>
        <v/>
      </c>
      <c r="X357" s="15" t="str">
        <f>IF(S357="","",S357*Config!$B$6)</f>
        <v/>
      </c>
      <c r="Y357" s="15" t="str">
        <f>IF(T357="","",T357*Config!$B$6)</f>
        <v/>
      </c>
      <c r="Z357" s="15" t="str">
        <f>IF(U357="","",Config!$B$4 + SUM($U$2:U357))</f>
        <v/>
      </c>
      <c r="AA357" s="15" t="str">
        <f>IF(V357="","",Config!$B$4 + SUM($V$2:V357))</f>
        <v/>
      </c>
      <c r="AB357" s="15" t="str">
        <f>IF(W357="","",Config!$B$4 + SUM($W$2:W357))</f>
        <v/>
      </c>
      <c r="AC357" s="15" t="str">
        <f>IF(X357="","",Config!$B$4 + SUM($X$2:X357))</f>
        <v/>
      </c>
      <c r="AD357" s="15" t="str">
        <f>IF(Y357="","",Config!$B$4 + SUM($Y$2:Y357))</f>
        <v/>
      </c>
      <c r="AE357" s="15" t="str">
        <f>IF(P357="","",P357*J357/100*Config!$B$11)</f>
        <v/>
      </c>
      <c r="AF357" s="15" t="str">
        <f>IF(Q357="","",Q357*J357/100*Config!$B$11)</f>
        <v/>
      </c>
      <c r="AG357" s="15" t="str">
        <f>IF(R357="","",R357*J357/100*Config!$B$11)</f>
        <v/>
      </c>
      <c r="AH357" s="15" t="str">
        <f>IF(S357="","",S357*J357/100*Config!$B$11)</f>
        <v/>
      </c>
      <c r="AI357" s="15" t="str">
        <f>IF(T357="","",T357*J357/100*Config!$B$11)</f>
        <v/>
      </c>
      <c r="AJ357" s="15" t="str">
        <f>IF(AE357="","",Config!$B$9 + SUM($AE$2:AE357))</f>
        <v/>
      </c>
      <c r="AK357" s="15" t="str">
        <f>IF(AF357="","",Config!$B$9 + SUM($AF$2:AF357))</f>
        <v/>
      </c>
      <c r="AL357" s="15" t="str">
        <f>IF(AG357="","",Config!$B$9 + SUM($AG$2:AG357))</f>
        <v/>
      </c>
      <c r="AM357" s="15" t="str">
        <f>IF(AH357="","",Config!$B$9 + SUM($AH$2:AH357))</f>
        <v/>
      </c>
      <c r="AN357" s="15" t="str">
        <f>IF(AI357="","",Config!$B$9 + SUM($AI$2:AI357))</f>
        <v/>
      </c>
      <c r="AO357" s="16" t="str">
        <f t="shared" si="200"/>
        <v/>
      </c>
      <c r="AP357" s="16" t="str">
        <f t="shared" si="201"/>
        <v/>
      </c>
      <c r="AQ357" s="16" t="str">
        <f t="shared" si="202"/>
        <v/>
      </c>
      <c r="AR357" s="16" t="str">
        <f t="shared" si="203"/>
        <v/>
      </c>
      <c r="AS357" s="16" t="str">
        <f t="shared" si="204"/>
        <v/>
      </c>
      <c r="AT357" s="17" t="str">
        <f t="shared" si="220"/>
        <v/>
      </c>
      <c r="AU357" s="17" t="str">
        <f t="shared" si="221"/>
        <v/>
      </c>
      <c r="AV357" s="17" t="str">
        <f t="shared" si="222"/>
        <v/>
      </c>
      <c r="AW357" s="17" t="str">
        <f t="shared" si="223"/>
        <v/>
      </c>
      <c r="AX357" s="17" t="str">
        <f t="shared" si="224"/>
        <v/>
      </c>
      <c r="AY357" s="17" t="str">
        <f t="shared" si="205"/>
        <v/>
      </c>
      <c r="AZ357" s="17" t="str">
        <f t="shared" si="206"/>
        <v/>
      </c>
      <c r="BA357" s="17" t="str">
        <f t="shared" si="207"/>
        <v/>
      </c>
      <c r="BB357" s="17" t="str">
        <f t="shared" si="208"/>
        <v/>
      </c>
      <c r="BC357" s="17" t="str">
        <f t="shared" si="209"/>
        <v/>
      </c>
      <c r="BD357" s="17" t="str">
        <f>IF(OR(AE357="",B357=""),"",SUMIFS($AE$2:AE357,$B$2:B357,B357))</f>
        <v/>
      </c>
      <c r="BE357" s="17" t="str">
        <f>IF(OR(AF357="",B357=""),"",SUMIFS($AF$2:AF357,$B$2:B357,B357))</f>
        <v/>
      </c>
      <c r="BF357" s="17" t="str">
        <f>IF(OR(AG357="",B357=""),"",SUMIFS($AG$2:AG357,$B$2:B357,B357))</f>
        <v/>
      </c>
      <c r="BG357" s="17" t="str">
        <f>IF(OR(AH357="",B357=""),"",SUMIFS($AH$2:AH357,$B$2:B357,B357))</f>
        <v/>
      </c>
      <c r="BH357" s="17" t="str">
        <f>IF(OR(AI357="",B357=""),"",SUMIFS($AI$2:AI357,$B$2:B357,B357))</f>
        <v/>
      </c>
      <c r="BI357" s="17" t="str">
        <f t="shared" si="225"/>
        <v/>
      </c>
      <c r="BJ357" s="17" t="str">
        <f t="shared" si="226"/>
        <v/>
      </c>
      <c r="BK357" s="17" t="str">
        <f t="shared" si="227"/>
        <v/>
      </c>
      <c r="BL357" s="17" t="str">
        <f t="shared" si="228"/>
        <v/>
      </c>
      <c r="BM357" s="17" t="str">
        <f t="shared" si="229"/>
        <v/>
      </c>
      <c r="BN357" s="17" t="str">
        <f t="shared" si="210"/>
        <v/>
      </c>
      <c r="BO357" s="17" t="str">
        <f t="shared" si="211"/>
        <v/>
      </c>
      <c r="BP357" s="17" t="str">
        <f t="shared" si="212"/>
        <v/>
      </c>
      <c r="BQ357" s="17" t="str">
        <f t="shared" si="213"/>
        <v/>
      </c>
      <c r="BR357" s="17" t="str">
        <f t="shared" si="214"/>
        <v/>
      </c>
    </row>
    <row r="358" spans="1:70" x14ac:dyDescent="0.25">
      <c r="A358">
        <f t="shared" si="198"/>
        <v>357</v>
      </c>
      <c r="B358" s="9"/>
      <c r="C358" s="12"/>
      <c r="D358" s="11" t="str">
        <f t="shared" si="230"/>
        <v/>
      </c>
      <c r="E358" s="11" t="str">
        <f t="shared" si="199"/>
        <v/>
      </c>
      <c r="F358" s="12"/>
      <c r="G358" s="12"/>
      <c r="H358" s="12"/>
      <c r="I358" s="12"/>
      <c r="J358" s="13"/>
      <c r="K358" s="13"/>
      <c r="L358" s="13"/>
      <c r="M358" s="13"/>
      <c r="N358" s="12"/>
      <c r="O358" s="12"/>
      <c r="P358" s="14" t="str">
        <f t="shared" si="215"/>
        <v/>
      </c>
      <c r="Q358" s="14" t="str">
        <f t="shared" si="216"/>
        <v/>
      </c>
      <c r="R358" s="14" t="str">
        <f t="shared" si="217"/>
        <v/>
      </c>
      <c r="S358" s="14" t="str">
        <f t="shared" si="218"/>
        <v/>
      </c>
      <c r="T358" s="14" t="str">
        <f t="shared" si="219"/>
        <v/>
      </c>
      <c r="U358" s="15" t="str">
        <f>IF(P358="","",P358*Config!$B$6)</f>
        <v/>
      </c>
      <c r="V358" s="15" t="str">
        <f>IF(Q358="","",Q358*Config!$B$6)</f>
        <v/>
      </c>
      <c r="W358" s="15" t="str">
        <f>IF(R358="","",R358*Config!$B$6)</f>
        <v/>
      </c>
      <c r="X358" s="15" t="str">
        <f>IF(S358="","",S358*Config!$B$6)</f>
        <v/>
      </c>
      <c r="Y358" s="15" t="str">
        <f>IF(T358="","",T358*Config!$B$6)</f>
        <v/>
      </c>
      <c r="Z358" s="15" t="str">
        <f>IF(U358="","",Config!$B$4 + SUM($U$2:U358))</f>
        <v/>
      </c>
      <c r="AA358" s="15" t="str">
        <f>IF(V358="","",Config!$B$4 + SUM($V$2:V358))</f>
        <v/>
      </c>
      <c r="AB358" s="15" t="str">
        <f>IF(W358="","",Config!$B$4 + SUM($W$2:W358))</f>
        <v/>
      </c>
      <c r="AC358" s="15" t="str">
        <f>IF(X358="","",Config!$B$4 + SUM($X$2:X358))</f>
        <v/>
      </c>
      <c r="AD358" s="15" t="str">
        <f>IF(Y358="","",Config!$B$4 + SUM($Y$2:Y358))</f>
        <v/>
      </c>
      <c r="AE358" s="15" t="str">
        <f>IF(P358="","",P358*J358/100*Config!$B$11)</f>
        <v/>
      </c>
      <c r="AF358" s="15" t="str">
        <f>IF(Q358="","",Q358*J358/100*Config!$B$11)</f>
        <v/>
      </c>
      <c r="AG358" s="15" t="str">
        <f>IF(R358="","",R358*J358/100*Config!$B$11)</f>
        <v/>
      </c>
      <c r="AH358" s="15" t="str">
        <f>IF(S358="","",S358*J358/100*Config!$B$11)</f>
        <v/>
      </c>
      <c r="AI358" s="15" t="str">
        <f>IF(T358="","",T358*J358/100*Config!$B$11)</f>
        <v/>
      </c>
      <c r="AJ358" s="15" t="str">
        <f>IF(AE358="","",Config!$B$9 + SUM($AE$2:AE358))</f>
        <v/>
      </c>
      <c r="AK358" s="15" t="str">
        <f>IF(AF358="","",Config!$B$9 + SUM($AF$2:AF358))</f>
        <v/>
      </c>
      <c r="AL358" s="15" t="str">
        <f>IF(AG358="","",Config!$B$9 + SUM($AG$2:AG358))</f>
        <v/>
      </c>
      <c r="AM358" s="15" t="str">
        <f>IF(AH358="","",Config!$B$9 + SUM($AH$2:AH358))</f>
        <v/>
      </c>
      <c r="AN358" s="15" t="str">
        <f>IF(AI358="","",Config!$B$9 + SUM($AI$2:AI358))</f>
        <v/>
      </c>
      <c r="AO358" s="16" t="str">
        <f t="shared" si="200"/>
        <v/>
      </c>
      <c r="AP358" s="16" t="str">
        <f t="shared" si="201"/>
        <v/>
      </c>
      <c r="AQ358" s="16" t="str">
        <f t="shared" si="202"/>
        <v/>
      </c>
      <c r="AR358" s="16" t="str">
        <f t="shared" si="203"/>
        <v/>
      </c>
      <c r="AS358" s="16" t="str">
        <f t="shared" si="204"/>
        <v/>
      </c>
      <c r="AT358" s="17" t="str">
        <f t="shared" si="220"/>
        <v/>
      </c>
      <c r="AU358" s="17" t="str">
        <f t="shared" si="221"/>
        <v/>
      </c>
      <c r="AV358" s="17" t="str">
        <f t="shared" si="222"/>
        <v/>
      </c>
      <c r="AW358" s="17" t="str">
        <f t="shared" si="223"/>
        <v/>
      </c>
      <c r="AX358" s="17" t="str">
        <f t="shared" si="224"/>
        <v/>
      </c>
      <c r="AY358" s="17" t="str">
        <f t="shared" si="205"/>
        <v/>
      </c>
      <c r="AZ358" s="17" t="str">
        <f t="shared" si="206"/>
        <v/>
      </c>
      <c r="BA358" s="17" t="str">
        <f t="shared" si="207"/>
        <v/>
      </c>
      <c r="BB358" s="17" t="str">
        <f t="shared" si="208"/>
        <v/>
      </c>
      <c r="BC358" s="17" t="str">
        <f t="shared" si="209"/>
        <v/>
      </c>
      <c r="BD358" s="17" t="str">
        <f>IF(OR(AE358="",B358=""),"",SUMIFS($AE$2:AE358,$B$2:B358,B358))</f>
        <v/>
      </c>
      <c r="BE358" s="17" t="str">
        <f>IF(OR(AF358="",B358=""),"",SUMIFS($AF$2:AF358,$B$2:B358,B358))</f>
        <v/>
      </c>
      <c r="BF358" s="17" t="str">
        <f>IF(OR(AG358="",B358=""),"",SUMIFS($AG$2:AG358,$B$2:B358,B358))</f>
        <v/>
      </c>
      <c r="BG358" s="17" t="str">
        <f>IF(OR(AH358="",B358=""),"",SUMIFS($AH$2:AH358,$B$2:B358,B358))</f>
        <v/>
      </c>
      <c r="BH358" s="17" t="str">
        <f>IF(OR(AI358="",B358=""),"",SUMIFS($AI$2:AI358,$B$2:B358,B358))</f>
        <v/>
      </c>
      <c r="BI358" s="17" t="str">
        <f t="shared" si="225"/>
        <v/>
      </c>
      <c r="BJ358" s="17" t="str">
        <f t="shared" si="226"/>
        <v/>
      </c>
      <c r="BK358" s="17" t="str">
        <f t="shared" si="227"/>
        <v/>
      </c>
      <c r="BL358" s="17" t="str">
        <f t="shared" si="228"/>
        <v/>
      </c>
      <c r="BM358" s="17" t="str">
        <f t="shared" si="229"/>
        <v/>
      </c>
      <c r="BN358" s="17" t="str">
        <f t="shared" si="210"/>
        <v/>
      </c>
      <c r="BO358" s="17" t="str">
        <f t="shared" si="211"/>
        <v/>
      </c>
      <c r="BP358" s="17" t="str">
        <f t="shared" si="212"/>
        <v/>
      </c>
      <c r="BQ358" s="17" t="str">
        <f t="shared" si="213"/>
        <v/>
      </c>
      <c r="BR358" s="17" t="str">
        <f t="shared" si="214"/>
        <v/>
      </c>
    </row>
    <row r="359" spans="1:70" x14ac:dyDescent="0.25">
      <c r="A359">
        <f t="shared" si="198"/>
        <v>358</v>
      </c>
      <c r="B359" s="9"/>
      <c r="C359" s="12"/>
      <c r="D359" s="11" t="str">
        <f t="shared" si="230"/>
        <v/>
      </c>
      <c r="E359" s="11" t="str">
        <f t="shared" si="199"/>
        <v/>
      </c>
      <c r="F359" s="12"/>
      <c r="G359" s="12"/>
      <c r="H359" s="12"/>
      <c r="I359" s="12"/>
      <c r="J359" s="13"/>
      <c r="K359" s="13"/>
      <c r="L359" s="13"/>
      <c r="M359" s="13"/>
      <c r="N359" s="12"/>
      <c r="O359" s="12"/>
      <c r="P359" s="14" t="str">
        <f t="shared" si="215"/>
        <v/>
      </c>
      <c r="Q359" s="14" t="str">
        <f t="shared" si="216"/>
        <v/>
      </c>
      <c r="R359" s="14" t="str">
        <f t="shared" si="217"/>
        <v/>
      </c>
      <c r="S359" s="14" t="str">
        <f t="shared" si="218"/>
        <v/>
      </c>
      <c r="T359" s="14" t="str">
        <f t="shared" si="219"/>
        <v/>
      </c>
      <c r="U359" s="15" t="str">
        <f>IF(P359="","",P359*Config!$B$6)</f>
        <v/>
      </c>
      <c r="V359" s="15" t="str">
        <f>IF(Q359="","",Q359*Config!$B$6)</f>
        <v/>
      </c>
      <c r="W359" s="15" t="str">
        <f>IF(R359="","",R359*Config!$B$6)</f>
        <v/>
      </c>
      <c r="X359" s="15" t="str">
        <f>IF(S359="","",S359*Config!$B$6)</f>
        <v/>
      </c>
      <c r="Y359" s="15" t="str">
        <f>IF(T359="","",T359*Config!$B$6)</f>
        <v/>
      </c>
      <c r="Z359" s="15" t="str">
        <f>IF(U359="","",Config!$B$4 + SUM($U$2:U359))</f>
        <v/>
      </c>
      <c r="AA359" s="15" t="str">
        <f>IF(V359="","",Config!$B$4 + SUM($V$2:V359))</f>
        <v/>
      </c>
      <c r="AB359" s="15" t="str">
        <f>IF(W359="","",Config!$B$4 + SUM($W$2:W359))</f>
        <v/>
      </c>
      <c r="AC359" s="15" t="str">
        <f>IF(X359="","",Config!$B$4 + SUM($X$2:X359))</f>
        <v/>
      </c>
      <c r="AD359" s="15" t="str">
        <f>IF(Y359="","",Config!$B$4 + SUM($Y$2:Y359))</f>
        <v/>
      </c>
      <c r="AE359" s="15" t="str">
        <f>IF(P359="","",P359*J359/100*Config!$B$11)</f>
        <v/>
      </c>
      <c r="AF359" s="15" t="str">
        <f>IF(Q359="","",Q359*J359/100*Config!$B$11)</f>
        <v/>
      </c>
      <c r="AG359" s="15" t="str">
        <f>IF(R359="","",R359*J359/100*Config!$B$11)</f>
        <v/>
      </c>
      <c r="AH359" s="15" t="str">
        <f>IF(S359="","",S359*J359/100*Config!$B$11)</f>
        <v/>
      </c>
      <c r="AI359" s="15" t="str">
        <f>IF(T359="","",T359*J359/100*Config!$B$11)</f>
        <v/>
      </c>
      <c r="AJ359" s="15" t="str">
        <f>IF(AE359="","",Config!$B$9 + SUM($AE$2:AE359))</f>
        <v/>
      </c>
      <c r="AK359" s="15" t="str">
        <f>IF(AF359="","",Config!$B$9 + SUM($AF$2:AF359))</f>
        <v/>
      </c>
      <c r="AL359" s="15" t="str">
        <f>IF(AG359="","",Config!$B$9 + SUM($AG$2:AG359))</f>
        <v/>
      </c>
      <c r="AM359" s="15" t="str">
        <f>IF(AH359="","",Config!$B$9 + SUM($AH$2:AH359))</f>
        <v/>
      </c>
      <c r="AN359" s="15" t="str">
        <f>IF(AI359="","",Config!$B$9 + SUM($AI$2:AI359))</f>
        <v/>
      </c>
      <c r="AO359" s="16" t="str">
        <f t="shared" si="200"/>
        <v/>
      </c>
      <c r="AP359" s="16" t="str">
        <f t="shared" si="201"/>
        <v/>
      </c>
      <c r="AQ359" s="16" t="str">
        <f t="shared" si="202"/>
        <v/>
      </c>
      <c r="AR359" s="16" t="str">
        <f t="shared" si="203"/>
        <v/>
      </c>
      <c r="AS359" s="16" t="str">
        <f t="shared" si="204"/>
        <v/>
      </c>
      <c r="AT359" s="17" t="str">
        <f t="shared" si="220"/>
        <v/>
      </c>
      <c r="AU359" s="17" t="str">
        <f t="shared" si="221"/>
        <v/>
      </c>
      <c r="AV359" s="17" t="str">
        <f t="shared" si="222"/>
        <v/>
      </c>
      <c r="AW359" s="17" t="str">
        <f t="shared" si="223"/>
        <v/>
      </c>
      <c r="AX359" s="17" t="str">
        <f t="shared" si="224"/>
        <v/>
      </c>
      <c r="AY359" s="17" t="str">
        <f t="shared" si="205"/>
        <v/>
      </c>
      <c r="AZ359" s="17" t="str">
        <f t="shared" si="206"/>
        <v/>
      </c>
      <c r="BA359" s="17" t="str">
        <f t="shared" si="207"/>
        <v/>
      </c>
      <c r="BB359" s="17" t="str">
        <f t="shared" si="208"/>
        <v/>
      </c>
      <c r="BC359" s="17" t="str">
        <f t="shared" si="209"/>
        <v/>
      </c>
      <c r="BD359" s="17" t="str">
        <f>IF(OR(AE359="",B359=""),"",SUMIFS($AE$2:AE359,$B$2:B359,B359))</f>
        <v/>
      </c>
      <c r="BE359" s="17" t="str">
        <f>IF(OR(AF359="",B359=""),"",SUMIFS($AF$2:AF359,$B$2:B359,B359))</f>
        <v/>
      </c>
      <c r="BF359" s="17" t="str">
        <f>IF(OR(AG359="",B359=""),"",SUMIFS($AG$2:AG359,$B$2:B359,B359))</f>
        <v/>
      </c>
      <c r="BG359" s="17" t="str">
        <f>IF(OR(AH359="",B359=""),"",SUMIFS($AH$2:AH359,$B$2:B359,B359))</f>
        <v/>
      </c>
      <c r="BH359" s="17" t="str">
        <f>IF(OR(AI359="",B359=""),"",SUMIFS($AI$2:AI359,$B$2:B359,B359))</f>
        <v/>
      </c>
      <c r="BI359" s="17" t="str">
        <f t="shared" si="225"/>
        <v/>
      </c>
      <c r="BJ359" s="17" t="str">
        <f t="shared" si="226"/>
        <v/>
      </c>
      <c r="BK359" s="17" t="str">
        <f t="shared" si="227"/>
        <v/>
      </c>
      <c r="BL359" s="17" t="str">
        <f t="shared" si="228"/>
        <v/>
      </c>
      <c r="BM359" s="17" t="str">
        <f t="shared" si="229"/>
        <v/>
      </c>
      <c r="BN359" s="17" t="str">
        <f t="shared" si="210"/>
        <v/>
      </c>
      <c r="BO359" s="17" t="str">
        <f t="shared" si="211"/>
        <v/>
      </c>
      <c r="BP359" s="17" t="str">
        <f t="shared" si="212"/>
        <v/>
      </c>
      <c r="BQ359" s="17" t="str">
        <f t="shared" si="213"/>
        <v/>
      </c>
      <c r="BR359" s="17" t="str">
        <f t="shared" si="214"/>
        <v/>
      </c>
    </row>
    <row r="360" spans="1:70" x14ac:dyDescent="0.25">
      <c r="A360">
        <f t="shared" si="198"/>
        <v>359</v>
      </c>
      <c r="B360" s="9"/>
      <c r="C360" s="12"/>
      <c r="D360" s="11" t="str">
        <f t="shared" si="230"/>
        <v/>
      </c>
      <c r="E360" s="11" t="str">
        <f t="shared" si="199"/>
        <v/>
      </c>
      <c r="F360" s="12"/>
      <c r="G360" s="12"/>
      <c r="H360" s="12"/>
      <c r="I360" s="12"/>
      <c r="J360" s="13"/>
      <c r="K360" s="13"/>
      <c r="L360" s="13"/>
      <c r="M360" s="13"/>
      <c r="N360" s="12"/>
      <c r="O360" s="12"/>
      <c r="P360" s="14" t="str">
        <f t="shared" si="215"/>
        <v/>
      </c>
      <c r="Q360" s="14" t="str">
        <f t="shared" si="216"/>
        <v/>
      </c>
      <c r="R360" s="14" t="str">
        <f t="shared" si="217"/>
        <v/>
      </c>
      <c r="S360" s="14" t="str">
        <f t="shared" si="218"/>
        <v/>
      </c>
      <c r="T360" s="14" t="str">
        <f t="shared" si="219"/>
        <v/>
      </c>
      <c r="U360" s="15" t="str">
        <f>IF(P360="","",P360*Config!$B$6)</f>
        <v/>
      </c>
      <c r="V360" s="15" t="str">
        <f>IF(Q360="","",Q360*Config!$B$6)</f>
        <v/>
      </c>
      <c r="W360" s="15" t="str">
        <f>IF(R360="","",R360*Config!$B$6)</f>
        <v/>
      </c>
      <c r="X360" s="15" t="str">
        <f>IF(S360="","",S360*Config!$B$6)</f>
        <v/>
      </c>
      <c r="Y360" s="15" t="str">
        <f>IF(T360="","",T360*Config!$B$6)</f>
        <v/>
      </c>
      <c r="Z360" s="15" t="str">
        <f>IF(U360="","",Config!$B$4 + SUM($U$2:U360))</f>
        <v/>
      </c>
      <c r="AA360" s="15" t="str">
        <f>IF(V360="","",Config!$B$4 + SUM($V$2:V360))</f>
        <v/>
      </c>
      <c r="AB360" s="15" t="str">
        <f>IF(W360="","",Config!$B$4 + SUM($W$2:W360))</f>
        <v/>
      </c>
      <c r="AC360" s="15" t="str">
        <f>IF(X360="","",Config!$B$4 + SUM($X$2:X360))</f>
        <v/>
      </c>
      <c r="AD360" s="15" t="str">
        <f>IF(Y360="","",Config!$B$4 + SUM($Y$2:Y360))</f>
        <v/>
      </c>
      <c r="AE360" s="15" t="str">
        <f>IF(P360="","",P360*J360/100*Config!$B$11)</f>
        <v/>
      </c>
      <c r="AF360" s="15" t="str">
        <f>IF(Q360="","",Q360*J360/100*Config!$B$11)</f>
        <v/>
      </c>
      <c r="AG360" s="15" t="str">
        <f>IF(R360="","",R360*J360/100*Config!$B$11)</f>
        <v/>
      </c>
      <c r="AH360" s="15" t="str">
        <f>IF(S360="","",S360*J360/100*Config!$B$11)</f>
        <v/>
      </c>
      <c r="AI360" s="15" t="str">
        <f>IF(T360="","",T360*J360/100*Config!$B$11)</f>
        <v/>
      </c>
      <c r="AJ360" s="15" t="str">
        <f>IF(AE360="","",Config!$B$9 + SUM($AE$2:AE360))</f>
        <v/>
      </c>
      <c r="AK360" s="15" t="str">
        <f>IF(AF360="","",Config!$B$9 + SUM($AF$2:AF360))</f>
        <v/>
      </c>
      <c r="AL360" s="15" t="str">
        <f>IF(AG360="","",Config!$B$9 + SUM($AG$2:AG360))</f>
        <v/>
      </c>
      <c r="AM360" s="15" t="str">
        <f>IF(AH360="","",Config!$B$9 + SUM($AH$2:AH360))</f>
        <v/>
      </c>
      <c r="AN360" s="15" t="str">
        <f>IF(AI360="","",Config!$B$9 + SUM($AI$2:AI360))</f>
        <v/>
      </c>
      <c r="AO360" s="16" t="str">
        <f t="shared" si="200"/>
        <v/>
      </c>
      <c r="AP360" s="16" t="str">
        <f t="shared" si="201"/>
        <v/>
      </c>
      <c r="AQ360" s="16" t="str">
        <f t="shared" si="202"/>
        <v/>
      </c>
      <c r="AR360" s="16" t="str">
        <f t="shared" si="203"/>
        <v/>
      </c>
      <c r="AS360" s="16" t="str">
        <f t="shared" si="204"/>
        <v/>
      </c>
      <c r="AT360" s="17" t="str">
        <f t="shared" si="220"/>
        <v/>
      </c>
      <c r="AU360" s="17" t="str">
        <f t="shared" si="221"/>
        <v/>
      </c>
      <c r="AV360" s="17" t="str">
        <f t="shared" si="222"/>
        <v/>
      </c>
      <c r="AW360" s="17" t="str">
        <f t="shared" si="223"/>
        <v/>
      </c>
      <c r="AX360" s="17" t="str">
        <f t="shared" si="224"/>
        <v/>
      </c>
      <c r="AY360" s="17" t="str">
        <f t="shared" si="205"/>
        <v/>
      </c>
      <c r="AZ360" s="17" t="str">
        <f t="shared" si="206"/>
        <v/>
      </c>
      <c r="BA360" s="17" t="str">
        <f t="shared" si="207"/>
        <v/>
      </c>
      <c r="BB360" s="17" t="str">
        <f t="shared" si="208"/>
        <v/>
      </c>
      <c r="BC360" s="17" t="str">
        <f t="shared" si="209"/>
        <v/>
      </c>
      <c r="BD360" s="17" t="str">
        <f>IF(OR(AE360="",B360=""),"",SUMIFS($AE$2:AE360,$B$2:B360,B360))</f>
        <v/>
      </c>
      <c r="BE360" s="17" t="str">
        <f>IF(OR(AF360="",B360=""),"",SUMIFS($AF$2:AF360,$B$2:B360,B360))</f>
        <v/>
      </c>
      <c r="BF360" s="17" t="str">
        <f>IF(OR(AG360="",B360=""),"",SUMIFS($AG$2:AG360,$B$2:B360,B360))</f>
        <v/>
      </c>
      <c r="BG360" s="17" t="str">
        <f>IF(OR(AH360="",B360=""),"",SUMIFS($AH$2:AH360,$B$2:B360,B360))</f>
        <v/>
      </c>
      <c r="BH360" s="17" t="str">
        <f>IF(OR(AI360="",B360=""),"",SUMIFS($AI$2:AI360,$B$2:B360,B360))</f>
        <v/>
      </c>
      <c r="BI360" s="17" t="str">
        <f t="shared" si="225"/>
        <v/>
      </c>
      <c r="BJ360" s="17" t="str">
        <f t="shared" si="226"/>
        <v/>
      </c>
      <c r="BK360" s="17" t="str">
        <f t="shared" si="227"/>
        <v/>
      </c>
      <c r="BL360" s="17" t="str">
        <f t="shared" si="228"/>
        <v/>
      </c>
      <c r="BM360" s="17" t="str">
        <f t="shared" si="229"/>
        <v/>
      </c>
      <c r="BN360" s="17" t="str">
        <f t="shared" si="210"/>
        <v/>
      </c>
      <c r="BO360" s="17" t="str">
        <f t="shared" si="211"/>
        <v/>
      </c>
      <c r="BP360" s="17" t="str">
        <f t="shared" si="212"/>
        <v/>
      </c>
      <c r="BQ360" s="17" t="str">
        <f t="shared" si="213"/>
        <v/>
      </c>
      <c r="BR360" s="17" t="str">
        <f t="shared" si="214"/>
        <v/>
      </c>
    </row>
    <row r="361" spans="1:70" x14ac:dyDescent="0.25">
      <c r="A361">
        <f t="shared" si="198"/>
        <v>360</v>
      </c>
      <c r="B361" s="9"/>
      <c r="C361" s="12"/>
      <c r="D361" s="11" t="str">
        <f t="shared" si="230"/>
        <v/>
      </c>
      <c r="E361" s="11" t="str">
        <f t="shared" si="199"/>
        <v/>
      </c>
      <c r="F361" s="12"/>
      <c r="G361" s="12"/>
      <c r="H361" s="12"/>
      <c r="I361" s="12"/>
      <c r="J361" s="13"/>
      <c r="K361" s="13"/>
      <c r="L361" s="13"/>
      <c r="M361" s="13"/>
      <c r="N361" s="12"/>
      <c r="O361" s="12"/>
      <c r="P361" s="14" t="str">
        <f t="shared" si="215"/>
        <v/>
      </c>
      <c r="Q361" s="14" t="str">
        <f t="shared" si="216"/>
        <v/>
      </c>
      <c r="R361" s="14" t="str">
        <f t="shared" si="217"/>
        <v/>
      </c>
      <c r="S361" s="14" t="str">
        <f t="shared" si="218"/>
        <v/>
      </c>
      <c r="T361" s="14" t="str">
        <f t="shared" si="219"/>
        <v/>
      </c>
      <c r="U361" s="15" t="str">
        <f>IF(P361="","",P361*Config!$B$6)</f>
        <v/>
      </c>
      <c r="V361" s="15" t="str">
        <f>IF(Q361="","",Q361*Config!$B$6)</f>
        <v/>
      </c>
      <c r="W361" s="15" t="str">
        <f>IF(R361="","",R361*Config!$B$6)</f>
        <v/>
      </c>
      <c r="X361" s="15" t="str">
        <f>IF(S361="","",S361*Config!$B$6)</f>
        <v/>
      </c>
      <c r="Y361" s="15" t="str">
        <f>IF(T361="","",T361*Config!$B$6)</f>
        <v/>
      </c>
      <c r="Z361" s="15" t="str">
        <f>IF(U361="","",Config!$B$4 + SUM($U$2:U361))</f>
        <v/>
      </c>
      <c r="AA361" s="15" t="str">
        <f>IF(V361="","",Config!$B$4 + SUM($V$2:V361))</f>
        <v/>
      </c>
      <c r="AB361" s="15" t="str">
        <f>IF(W361="","",Config!$B$4 + SUM($W$2:W361))</f>
        <v/>
      </c>
      <c r="AC361" s="15" t="str">
        <f>IF(X361="","",Config!$B$4 + SUM($X$2:X361))</f>
        <v/>
      </c>
      <c r="AD361" s="15" t="str">
        <f>IF(Y361="","",Config!$B$4 + SUM($Y$2:Y361))</f>
        <v/>
      </c>
      <c r="AE361" s="15" t="str">
        <f>IF(P361="","",P361*J361/100*Config!$B$11)</f>
        <v/>
      </c>
      <c r="AF361" s="15" t="str">
        <f>IF(Q361="","",Q361*J361/100*Config!$B$11)</f>
        <v/>
      </c>
      <c r="AG361" s="15" t="str">
        <f>IF(R361="","",R361*J361/100*Config!$B$11)</f>
        <v/>
      </c>
      <c r="AH361" s="15" t="str">
        <f>IF(S361="","",S361*J361/100*Config!$B$11)</f>
        <v/>
      </c>
      <c r="AI361" s="15" t="str">
        <f>IF(T361="","",T361*J361/100*Config!$B$11)</f>
        <v/>
      </c>
      <c r="AJ361" s="15" t="str">
        <f>IF(AE361="","",Config!$B$9 + SUM($AE$2:AE361))</f>
        <v/>
      </c>
      <c r="AK361" s="15" t="str">
        <f>IF(AF361="","",Config!$B$9 + SUM($AF$2:AF361))</f>
        <v/>
      </c>
      <c r="AL361" s="15" t="str">
        <f>IF(AG361="","",Config!$B$9 + SUM($AG$2:AG361))</f>
        <v/>
      </c>
      <c r="AM361" s="15" t="str">
        <f>IF(AH361="","",Config!$B$9 + SUM($AH$2:AH361))</f>
        <v/>
      </c>
      <c r="AN361" s="15" t="str">
        <f>IF(AI361="","",Config!$B$9 + SUM($AI$2:AI361))</f>
        <v/>
      </c>
      <c r="AO361" s="16" t="str">
        <f t="shared" si="200"/>
        <v/>
      </c>
      <c r="AP361" s="16" t="str">
        <f t="shared" si="201"/>
        <v/>
      </c>
      <c r="AQ361" s="16" t="str">
        <f t="shared" si="202"/>
        <v/>
      </c>
      <c r="AR361" s="16" t="str">
        <f t="shared" si="203"/>
        <v/>
      </c>
      <c r="AS361" s="16" t="str">
        <f t="shared" si="204"/>
        <v/>
      </c>
      <c r="AT361" s="17" t="str">
        <f t="shared" si="220"/>
        <v/>
      </c>
      <c r="AU361" s="17" t="str">
        <f t="shared" si="221"/>
        <v/>
      </c>
      <c r="AV361" s="17" t="str">
        <f t="shared" si="222"/>
        <v/>
      </c>
      <c r="AW361" s="17" t="str">
        <f t="shared" si="223"/>
        <v/>
      </c>
      <c r="AX361" s="17" t="str">
        <f t="shared" si="224"/>
        <v/>
      </c>
      <c r="AY361" s="17" t="str">
        <f t="shared" si="205"/>
        <v/>
      </c>
      <c r="AZ361" s="17" t="str">
        <f t="shared" si="206"/>
        <v/>
      </c>
      <c r="BA361" s="17" t="str">
        <f t="shared" si="207"/>
        <v/>
      </c>
      <c r="BB361" s="17" t="str">
        <f t="shared" si="208"/>
        <v/>
      </c>
      <c r="BC361" s="17" t="str">
        <f t="shared" si="209"/>
        <v/>
      </c>
      <c r="BD361" s="17" t="str">
        <f>IF(OR(AE361="",B361=""),"",SUMIFS($AE$2:AE361,$B$2:B361,B361))</f>
        <v/>
      </c>
      <c r="BE361" s="17" t="str">
        <f>IF(OR(AF361="",B361=""),"",SUMIFS($AF$2:AF361,$B$2:B361,B361))</f>
        <v/>
      </c>
      <c r="BF361" s="17" t="str">
        <f>IF(OR(AG361="",B361=""),"",SUMIFS($AG$2:AG361,$B$2:B361,B361))</f>
        <v/>
      </c>
      <c r="BG361" s="17" t="str">
        <f>IF(OR(AH361="",B361=""),"",SUMIFS($AH$2:AH361,$B$2:B361,B361))</f>
        <v/>
      </c>
      <c r="BH361" s="17" t="str">
        <f>IF(OR(AI361="",B361=""),"",SUMIFS($AI$2:AI361,$B$2:B361,B361))</f>
        <v/>
      </c>
      <c r="BI361" s="17" t="str">
        <f t="shared" si="225"/>
        <v/>
      </c>
      <c r="BJ361" s="17" t="str">
        <f t="shared" si="226"/>
        <v/>
      </c>
      <c r="BK361" s="17" t="str">
        <f t="shared" si="227"/>
        <v/>
      </c>
      <c r="BL361" s="17" t="str">
        <f t="shared" si="228"/>
        <v/>
      </c>
      <c r="BM361" s="17" t="str">
        <f t="shared" si="229"/>
        <v/>
      </c>
      <c r="BN361" s="17" t="str">
        <f t="shared" si="210"/>
        <v/>
      </c>
      <c r="BO361" s="17" t="str">
        <f t="shared" si="211"/>
        <v/>
      </c>
      <c r="BP361" s="17" t="str">
        <f t="shared" si="212"/>
        <v/>
      </c>
      <c r="BQ361" s="17" t="str">
        <f t="shared" si="213"/>
        <v/>
      </c>
      <c r="BR361" s="17" t="str">
        <f t="shared" si="214"/>
        <v/>
      </c>
    </row>
    <row r="362" spans="1:70" x14ac:dyDescent="0.25">
      <c r="A362">
        <f t="shared" si="198"/>
        <v>361</v>
      </c>
      <c r="B362" s="9"/>
      <c r="C362" s="12"/>
      <c r="D362" s="11" t="str">
        <f t="shared" si="230"/>
        <v/>
      </c>
      <c r="E362" s="11" t="str">
        <f t="shared" si="199"/>
        <v/>
      </c>
      <c r="F362" s="12"/>
      <c r="G362" s="12"/>
      <c r="H362" s="12"/>
      <c r="I362" s="12"/>
      <c r="J362" s="13"/>
      <c r="K362" s="13"/>
      <c r="L362" s="13"/>
      <c r="M362" s="13"/>
      <c r="N362" s="12"/>
      <c r="O362" s="12"/>
      <c r="P362" s="14" t="str">
        <f t="shared" si="215"/>
        <v/>
      </c>
      <c r="Q362" s="14" t="str">
        <f t="shared" si="216"/>
        <v/>
      </c>
      <c r="R362" s="14" t="str">
        <f t="shared" si="217"/>
        <v/>
      </c>
      <c r="S362" s="14" t="str">
        <f t="shared" si="218"/>
        <v/>
      </c>
      <c r="T362" s="14" t="str">
        <f t="shared" si="219"/>
        <v/>
      </c>
      <c r="U362" s="15" t="str">
        <f>IF(P362="","",P362*Config!$B$6)</f>
        <v/>
      </c>
      <c r="V362" s="15" t="str">
        <f>IF(Q362="","",Q362*Config!$B$6)</f>
        <v/>
      </c>
      <c r="W362" s="15" t="str">
        <f>IF(R362="","",R362*Config!$B$6)</f>
        <v/>
      </c>
      <c r="X362" s="15" t="str">
        <f>IF(S362="","",S362*Config!$B$6)</f>
        <v/>
      </c>
      <c r="Y362" s="15" t="str">
        <f>IF(T362="","",T362*Config!$B$6)</f>
        <v/>
      </c>
      <c r="Z362" s="15" t="str">
        <f>IF(U362="","",Config!$B$4 + SUM($U$2:U362))</f>
        <v/>
      </c>
      <c r="AA362" s="15" t="str">
        <f>IF(V362="","",Config!$B$4 + SUM($V$2:V362))</f>
        <v/>
      </c>
      <c r="AB362" s="15" t="str">
        <f>IF(W362="","",Config!$B$4 + SUM($W$2:W362))</f>
        <v/>
      </c>
      <c r="AC362" s="15" t="str">
        <f>IF(X362="","",Config!$B$4 + SUM($X$2:X362))</f>
        <v/>
      </c>
      <c r="AD362" s="15" t="str">
        <f>IF(Y362="","",Config!$B$4 + SUM($Y$2:Y362))</f>
        <v/>
      </c>
      <c r="AE362" s="15" t="str">
        <f>IF(P362="","",P362*J362/100*Config!$B$11)</f>
        <v/>
      </c>
      <c r="AF362" s="15" t="str">
        <f>IF(Q362="","",Q362*J362/100*Config!$B$11)</f>
        <v/>
      </c>
      <c r="AG362" s="15" t="str">
        <f>IF(R362="","",R362*J362/100*Config!$B$11)</f>
        <v/>
      </c>
      <c r="AH362" s="15" t="str">
        <f>IF(S362="","",S362*J362/100*Config!$B$11)</f>
        <v/>
      </c>
      <c r="AI362" s="15" t="str">
        <f>IF(T362="","",T362*J362/100*Config!$B$11)</f>
        <v/>
      </c>
      <c r="AJ362" s="15" t="str">
        <f>IF(AE362="","",Config!$B$9 + SUM($AE$2:AE362))</f>
        <v/>
      </c>
      <c r="AK362" s="15" t="str">
        <f>IF(AF362="","",Config!$B$9 + SUM($AF$2:AF362))</f>
        <v/>
      </c>
      <c r="AL362" s="15" t="str">
        <f>IF(AG362="","",Config!$B$9 + SUM($AG$2:AG362))</f>
        <v/>
      </c>
      <c r="AM362" s="15" t="str">
        <f>IF(AH362="","",Config!$B$9 + SUM($AH$2:AH362))</f>
        <v/>
      </c>
      <c r="AN362" s="15" t="str">
        <f>IF(AI362="","",Config!$B$9 + SUM($AI$2:AI362))</f>
        <v/>
      </c>
      <c r="AO362" s="16" t="str">
        <f t="shared" si="200"/>
        <v/>
      </c>
      <c r="AP362" s="16" t="str">
        <f t="shared" si="201"/>
        <v/>
      </c>
      <c r="AQ362" s="16" t="str">
        <f t="shared" si="202"/>
        <v/>
      </c>
      <c r="AR362" s="16" t="str">
        <f t="shared" si="203"/>
        <v/>
      </c>
      <c r="AS362" s="16" t="str">
        <f t="shared" si="204"/>
        <v/>
      </c>
      <c r="AT362" s="17" t="str">
        <f t="shared" si="220"/>
        <v/>
      </c>
      <c r="AU362" s="17" t="str">
        <f t="shared" si="221"/>
        <v/>
      </c>
      <c r="AV362" s="17" t="str">
        <f t="shared" si="222"/>
        <v/>
      </c>
      <c r="AW362" s="17" t="str">
        <f t="shared" si="223"/>
        <v/>
      </c>
      <c r="AX362" s="17" t="str">
        <f t="shared" si="224"/>
        <v/>
      </c>
      <c r="AY362" s="17" t="str">
        <f t="shared" si="205"/>
        <v/>
      </c>
      <c r="AZ362" s="17" t="str">
        <f t="shared" si="206"/>
        <v/>
      </c>
      <c r="BA362" s="17" t="str">
        <f t="shared" si="207"/>
        <v/>
      </c>
      <c r="BB362" s="17" t="str">
        <f t="shared" si="208"/>
        <v/>
      </c>
      <c r="BC362" s="17" t="str">
        <f t="shared" si="209"/>
        <v/>
      </c>
      <c r="BD362" s="17" t="str">
        <f>IF(OR(AE362="",B362=""),"",SUMIFS($AE$2:AE362,$B$2:B362,B362))</f>
        <v/>
      </c>
      <c r="BE362" s="17" t="str">
        <f>IF(OR(AF362="",B362=""),"",SUMIFS($AF$2:AF362,$B$2:B362,B362))</f>
        <v/>
      </c>
      <c r="BF362" s="17" t="str">
        <f>IF(OR(AG362="",B362=""),"",SUMIFS($AG$2:AG362,$B$2:B362,B362))</f>
        <v/>
      </c>
      <c r="BG362" s="17" t="str">
        <f>IF(OR(AH362="",B362=""),"",SUMIFS($AH$2:AH362,$B$2:B362,B362))</f>
        <v/>
      </c>
      <c r="BH362" s="17" t="str">
        <f>IF(OR(AI362="",B362=""),"",SUMIFS($AI$2:AI362,$B$2:B362,B362))</f>
        <v/>
      </c>
      <c r="BI362" s="17" t="str">
        <f t="shared" si="225"/>
        <v/>
      </c>
      <c r="BJ362" s="17" t="str">
        <f t="shared" si="226"/>
        <v/>
      </c>
      <c r="BK362" s="17" t="str">
        <f t="shared" si="227"/>
        <v/>
      </c>
      <c r="BL362" s="17" t="str">
        <f t="shared" si="228"/>
        <v/>
      </c>
      <c r="BM362" s="17" t="str">
        <f t="shared" si="229"/>
        <v/>
      </c>
      <c r="BN362" s="17" t="str">
        <f t="shared" si="210"/>
        <v/>
      </c>
      <c r="BO362" s="17" t="str">
        <f t="shared" si="211"/>
        <v/>
      </c>
      <c r="BP362" s="17" t="str">
        <f t="shared" si="212"/>
        <v/>
      </c>
      <c r="BQ362" s="17" t="str">
        <f t="shared" si="213"/>
        <v/>
      </c>
      <c r="BR362" s="17" t="str">
        <f t="shared" si="214"/>
        <v/>
      </c>
    </row>
    <row r="363" spans="1:70" x14ac:dyDescent="0.25">
      <c r="A363">
        <f t="shared" si="198"/>
        <v>362</v>
      </c>
      <c r="B363" s="9"/>
      <c r="C363" s="12"/>
      <c r="D363" s="11" t="str">
        <f t="shared" si="230"/>
        <v/>
      </c>
      <c r="E363" s="11" t="str">
        <f t="shared" si="199"/>
        <v/>
      </c>
      <c r="F363" s="12"/>
      <c r="G363" s="12"/>
      <c r="H363" s="12"/>
      <c r="I363" s="12"/>
      <c r="J363" s="13"/>
      <c r="K363" s="13"/>
      <c r="L363" s="13"/>
      <c r="M363" s="13"/>
      <c r="N363" s="12"/>
      <c r="O363" s="12"/>
      <c r="P363" s="14" t="str">
        <f t="shared" si="215"/>
        <v/>
      </c>
      <c r="Q363" s="14" t="str">
        <f t="shared" si="216"/>
        <v/>
      </c>
      <c r="R363" s="14" t="str">
        <f t="shared" si="217"/>
        <v/>
      </c>
      <c r="S363" s="14" t="str">
        <f t="shared" si="218"/>
        <v/>
      </c>
      <c r="T363" s="14" t="str">
        <f t="shared" si="219"/>
        <v/>
      </c>
      <c r="U363" s="15" t="str">
        <f>IF(P363="","",P363*Config!$B$6)</f>
        <v/>
      </c>
      <c r="V363" s="15" t="str">
        <f>IF(Q363="","",Q363*Config!$B$6)</f>
        <v/>
      </c>
      <c r="W363" s="15" t="str">
        <f>IF(R363="","",R363*Config!$B$6)</f>
        <v/>
      </c>
      <c r="X363" s="15" t="str">
        <f>IF(S363="","",S363*Config!$B$6)</f>
        <v/>
      </c>
      <c r="Y363" s="15" t="str">
        <f>IF(T363="","",T363*Config!$B$6)</f>
        <v/>
      </c>
      <c r="Z363" s="15" t="str">
        <f>IF(U363="","",Config!$B$4 + SUM($U$2:U363))</f>
        <v/>
      </c>
      <c r="AA363" s="15" t="str">
        <f>IF(V363="","",Config!$B$4 + SUM($V$2:V363))</f>
        <v/>
      </c>
      <c r="AB363" s="15" t="str">
        <f>IF(W363="","",Config!$B$4 + SUM($W$2:W363))</f>
        <v/>
      </c>
      <c r="AC363" s="15" t="str">
        <f>IF(X363="","",Config!$B$4 + SUM($X$2:X363))</f>
        <v/>
      </c>
      <c r="AD363" s="15" t="str">
        <f>IF(Y363="","",Config!$B$4 + SUM($Y$2:Y363))</f>
        <v/>
      </c>
      <c r="AE363" s="15" t="str">
        <f>IF(P363="","",P363*J363/100*Config!$B$11)</f>
        <v/>
      </c>
      <c r="AF363" s="15" t="str">
        <f>IF(Q363="","",Q363*J363/100*Config!$B$11)</f>
        <v/>
      </c>
      <c r="AG363" s="15" t="str">
        <f>IF(R363="","",R363*J363/100*Config!$B$11)</f>
        <v/>
      </c>
      <c r="AH363" s="15" t="str">
        <f>IF(S363="","",S363*J363/100*Config!$B$11)</f>
        <v/>
      </c>
      <c r="AI363" s="15" t="str">
        <f>IF(T363="","",T363*J363/100*Config!$B$11)</f>
        <v/>
      </c>
      <c r="AJ363" s="15" t="str">
        <f>IF(AE363="","",Config!$B$9 + SUM($AE$2:AE363))</f>
        <v/>
      </c>
      <c r="AK363" s="15" t="str">
        <f>IF(AF363="","",Config!$B$9 + SUM($AF$2:AF363))</f>
        <v/>
      </c>
      <c r="AL363" s="15" t="str">
        <f>IF(AG363="","",Config!$B$9 + SUM($AG$2:AG363))</f>
        <v/>
      </c>
      <c r="AM363" s="15" t="str">
        <f>IF(AH363="","",Config!$B$9 + SUM($AH$2:AH363))</f>
        <v/>
      </c>
      <c r="AN363" s="15" t="str">
        <f>IF(AI363="","",Config!$B$9 + SUM($AI$2:AI363))</f>
        <v/>
      </c>
      <c r="AO363" s="16" t="str">
        <f t="shared" si="200"/>
        <v/>
      </c>
      <c r="AP363" s="16" t="str">
        <f t="shared" si="201"/>
        <v/>
      </c>
      <c r="AQ363" s="16" t="str">
        <f t="shared" si="202"/>
        <v/>
      </c>
      <c r="AR363" s="16" t="str">
        <f t="shared" si="203"/>
        <v/>
      </c>
      <c r="AS363" s="16" t="str">
        <f t="shared" si="204"/>
        <v/>
      </c>
      <c r="AT363" s="17" t="str">
        <f t="shared" si="220"/>
        <v/>
      </c>
      <c r="AU363" s="17" t="str">
        <f t="shared" si="221"/>
        <v/>
      </c>
      <c r="AV363" s="17" t="str">
        <f t="shared" si="222"/>
        <v/>
      </c>
      <c r="AW363" s="17" t="str">
        <f t="shared" si="223"/>
        <v/>
      </c>
      <c r="AX363" s="17" t="str">
        <f t="shared" si="224"/>
        <v/>
      </c>
      <c r="AY363" s="17" t="str">
        <f t="shared" si="205"/>
        <v/>
      </c>
      <c r="AZ363" s="17" t="str">
        <f t="shared" si="206"/>
        <v/>
      </c>
      <c r="BA363" s="17" t="str">
        <f t="shared" si="207"/>
        <v/>
      </c>
      <c r="BB363" s="17" t="str">
        <f t="shared" si="208"/>
        <v/>
      </c>
      <c r="BC363" s="17" t="str">
        <f t="shared" si="209"/>
        <v/>
      </c>
      <c r="BD363" s="17" t="str">
        <f>IF(OR(AE363="",B363=""),"",SUMIFS($AE$2:AE363,$B$2:B363,B363))</f>
        <v/>
      </c>
      <c r="BE363" s="17" t="str">
        <f>IF(OR(AF363="",B363=""),"",SUMIFS($AF$2:AF363,$B$2:B363,B363))</f>
        <v/>
      </c>
      <c r="BF363" s="17" t="str">
        <f>IF(OR(AG363="",B363=""),"",SUMIFS($AG$2:AG363,$B$2:B363,B363))</f>
        <v/>
      </c>
      <c r="BG363" s="17" t="str">
        <f>IF(OR(AH363="",B363=""),"",SUMIFS($AH$2:AH363,$B$2:B363,B363))</f>
        <v/>
      </c>
      <c r="BH363" s="17" t="str">
        <f>IF(OR(AI363="",B363=""),"",SUMIFS($AI$2:AI363,$B$2:B363,B363))</f>
        <v/>
      </c>
      <c r="BI363" s="17" t="str">
        <f t="shared" si="225"/>
        <v/>
      </c>
      <c r="BJ363" s="17" t="str">
        <f t="shared" si="226"/>
        <v/>
      </c>
      <c r="BK363" s="17" t="str">
        <f t="shared" si="227"/>
        <v/>
      </c>
      <c r="BL363" s="17" t="str">
        <f t="shared" si="228"/>
        <v/>
      </c>
      <c r="BM363" s="17" t="str">
        <f t="shared" si="229"/>
        <v/>
      </c>
      <c r="BN363" s="17" t="str">
        <f t="shared" si="210"/>
        <v/>
      </c>
      <c r="BO363" s="17" t="str">
        <f t="shared" si="211"/>
        <v/>
      </c>
      <c r="BP363" s="17" t="str">
        <f t="shared" si="212"/>
        <v/>
      </c>
      <c r="BQ363" s="17" t="str">
        <f t="shared" si="213"/>
        <v/>
      </c>
      <c r="BR363" s="17" t="str">
        <f t="shared" si="214"/>
        <v/>
      </c>
    </row>
    <row r="364" spans="1:70" x14ac:dyDescent="0.25">
      <c r="A364">
        <f t="shared" si="198"/>
        <v>363</v>
      </c>
      <c r="B364" s="9"/>
      <c r="C364" s="12"/>
      <c r="D364" s="11" t="str">
        <f t="shared" si="230"/>
        <v/>
      </c>
      <c r="E364" s="11" t="str">
        <f t="shared" si="199"/>
        <v/>
      </c>
      <c r="F364" s="12"/>
      <c r="G364" s="12"/>
      <c r="H364" s="12"/>
      <c r="I364" s="12"/>
      <c r="J364" s="13"/>
      <c r="K364" s="13"/>
      <c r="L364" s="13"/>
      <c r="M364" s="13"/>
      <c r="N364" s="12"/>
      <c r="O364" s="12"/>
      <c r="P364" s="14" t="str">
        <f t="shared" si="215"/>
        <v/>
      </c>
      <c r="Q364" s="14" t="str">
        <f t="shared" si="216"/>
        <v/>
      </c>
      <c r="R364" s="14" t="str">
        <f t="shared" si="217"/>
        <v/>
      </c>
      <c r="S364" s="14" t="str">
        <f t="shared" si="218"/>
        <v/>
      </c>
      <c r="T364" s="14" t="str">
        <f t="shared" si="219"/>
        <v/>
      </c>
      <c r="U364" s="15" t="str">
        <f>IF(P364="","",P364*Config!$B$6)</f>
        <v/>
      </c>
      <c r="V364" s="15" t="str">
        <f>IF(Q364="","",Q364*Config!$B$6)</f>
        <v/>
      </c>
      <c r="W364" s="15" t="str">
        <f>IF(R364="","",R364*Config!$B$6)</f>
        <v/>
      </c>
      <c r="X364" s="15" t="str">
        <f>IF(S364="","",S364*Config!$B$6)</f>
        <v/>
      </c>
      <c r="Y364" s="15" t="str">
        <f>IF(T364="","",T364*Config!$B$6)</f>
        <v/>
      </c>
      <c r="Z364" s="15" t="str">
        <f>IF(U364="","",Config!$B$4 + SUM($U$2:U364))</f>
        <v/>
      </c>
      <c r="AA364" s="15" t="str">
        <f>IF(V364="","",Config!$B$4 + SUM($V$2:V364))</f>
        <v/>
      </c>
      <c r="AB364" s="15" t="str">
        <f>IF(W364="","",Config!$B$4 + SUM($W$2:W364))</f>
        <v/>
      </c>
      <c r="AC364" s="15" t="str">
        <f>IF(X364="","",Config!$B$4 + SUM($X$2:X364))</f>
        <v/>
      </c>
      <c r="AD364" s="15" t="str">
        <f>IF(Y364="","",Config!$B$4 + SUM($Y$2:Y364))</f>
        <v/>
      </c>
      <c r="AE364" s="15" t="str">
        <f>IF(P364="","",P364*J364/100*Config!$B$11)</f>
        <v/>
      </c>
      <c r="AF364" s="15" t="str">
        <f>IF(Q364="","",Q364*J364/100*Config!$B$11)</f>
        <v/>
      </c>
      <c r="AG364" s="15" t="str">
        <f>IF(R364="","",R364*J364/100*Config!$B$11)</f>
        <v/>
      </c>
      <c r="AH364" s="15" t="str">
        <f>IF(S364="","",S364*J364/100*Config!$B$11)</f>
        <v/>
      </c>
      <c r="AI364" s="15" t="str">
        <f>IF(T364="","",T364*J364/100*Config!$B$11)</f>
        <v/>
      </c>
      <c r="AJ364" s="15" t="str">
        <f>IF(AE364="","",Config!$B$9 + SUM($AE$2:AE364))</f>
        <v/>
      </c>
      <c r="AK364" s="15" t="str">
        <f>IF(AF364="","",Config!$B$9 + SUM($AF$2:AF364))</f>
        <v/>
      </c>
      <c r="AL364" s="15" t="str">
        <f>IF(AG364="","",Config!$B$9 + SUM($AG$2:AG364))</f>
        <v/>
      </c>
      <c r="AM364" s="15" t="str">
        <f>IF(AH364="","",Config!$B$9 + SUM($AH$2:AH364))</f>
        <v/>
      </c>
      <c r="AN364" s="15" t="str">
        <f>IF(AI364="","",Config!$B$9 + SUM($AI$2:AI364))</f>
        <v/>
      </c>
      <c r="AO364" s="16" t="str">
        <f t="shared" si="200"/>
        <v/>
      </c>
      <c r="AP364" s="16" t="str">
        <f t="shared" si="201"/>
        <v/>
      </c>
      <c r="AQ364" s="16" t="str">
        <f t="shared" si="202"/>
        <v/>
      </c>
      <c r="AR364" s="16" t="str">
        <f t="shared" si="203"/>
        <v/>
      </c>
      <c r="AS364" s="16" t="str">
        <f t="shared" si="204"/>
        <v/>
      </c>
      <c r="AT364" s="17" t="str">
        <f t="shared" si="220"/>
        <v/>
      </c>
      <c r="AU364" s="17" t="str">
        <f t="shared" si="221"/>
        <v/>
      </c>
      <c r="AV364" s="17" t="str">
        <f t="shared" si="222"/>
        <v/>
      </c>
      <c r="AW364" s="17" t="str">
        <f t="shared" si="223"/>
        <v/>
      </c>
      <c r="AX364" s="17" t="str">
        <f t="shared" si="224"/>
        <v/>
      </c>
      <c r="AY364" s="17" t="str">
        <f t="shared" si="205"/>
        <v/>
      </c>
      <c r="AZ364" s="17" t="str">
        <f t="shared" si="206"/>
        <v/>
      </c>
      <c r="BA364" s="17" t="str">
        <f t="shared" si="207"/>
        <v/>
      </c>
      <c r="BB364" s="17" t="str">
        <f t="shared" si="208"/>
        <v/>
      </c>
      <c r="BC364" s="17" t="str">
        <f t="shared" si="209"/>
        <v/>
      </c>
      <c r="BD364" s="17" t="str">
        <f>IF(OR(AE364="",B364=""),"",SUMIFS($AE$2:AE364,$B$2:B364,B364))</f>
        <v/>
      </c>
      <c r="BE364" s="17" t="str">
        <f>IF(OR(AF364="",B364=""),"",SUMIFS($AF$2:AF364,$B$2:B364,B364))</f>
        <v/>
      </c>
      <c r="BF364" s="17" t="str">
        <f>IF(OR(AG364="",B364=""),"",SUMIFS($AG$2:AG364,$B$2:B364,B364))</f>
        <v/>
      </c>
      <c r="BG364" s="17" t="str">
        <f>IF(OR(AH364="",B364=""),"",SUMIFS($AH$2:AH364,$B$2:B364,B364))</f>
        <v/>
      </c>
      <c r="BH364" s="17" t="str">
        <f>IF(OR(AI364="",B364=""),"",SUMIFS($AI$2:AI364,$B$2:B364,B364))</f>
        <v/>
      </c>
      <c r="BI364" s="17" t="str">
        <f t="shared" si="225"/>
        <v/>
      </c>
      <c r="BJ364" s="17" t="str">
        <f t="shared" si="226"/>
        <v/>
      </c>
      <c r="BK364" s="17" t="str">
        <f t="shared" si="227"/>
        <v/>
      </c>
      <c r="BL364" s="17" t="str">
        <f t="shared" si="228"/>
        <v/>
      </c>
      <c r="BM364" s="17" t="str">
        <f t="shared" si="229"/>
        <v/>
      </c>
      <c r="BN364" s="17" t="str">
        <f t="shared" si="210"/>
        <v/>
      </c>
      <c r="BO364" s="17" t="str">
        <f t="shared" si="211"/>
        <v/>
      </c>
      <c r="BP364" s="17" t="str">
        <f t="shared" si="212"/>
        <v/>
      </c>
      <c r="BQ364" s="17" t="str">
        <f t="shared" si="213"/>
        <v/>
      </c>
      <c r="BR364" s="17" t="str">
        <f t="shared" si="214"/>
        <v/>
      </c>
    </row>
    <row r="365" spans="1:70" x14ac:dyDescent="0.25">
      <c r="A365">
        <f t="shared" si="198"/>
        <v>364</v>
      </c>
      <c r="B365" s="9"/>
      <c r="C365" s="12"/>
      <c r="D365" s="11" t="str">
        <f t="shared" si="230"/>
        <v/>
      </c>
      <c r="E365" s="11" t="str">
        <f t="shared" si="199"/>
        <v/>
      </c>
      <c r="F365" s="12"/>
      <c r="G365" s="12"/>
      <c r="H365" s="12"/>
      <c r="I365" s="12"/>
      <c r="J365" s="13"/>
      <c r="K365" s="13"/>
      <c r="L365" s="13"/>
      <c r="M365" s="13"/>
      <c r="N365" s="12"/>
      <c r="O365" s="12"/>
      <c r="P365" s="14" t="str">
        <f t="shared" si="215"/>
        <v/>
      </c>
      <c r="Q365" s="14" t="str">
        <f t="shared" si="216"/>
        <v/>
      </c>
      <c r="R365" s="14" t="str">
        <f t="shared" si="217"/>
        <v/>
      </c>
      <c r="S365" s="14" t="str">
        <f t="shared" si="218"/>
        <v/>
      </c>
      <c r="T365" s="14" t="str">
        <f t="shared" si="219"/>
        <v/>
      </c>
      <c r="U365" s="15" t="str">
        <f>IF(P365="","",P365*Config!$B$6)</f>
        <v/>
      </c>
      <c r="V365" s="15" t="str">
        <f>IF(Q365="","",Q365*Config!$B$6)</f>
        <v/>
      </c>
      <c r="W365" s="15" t="str">
        <f>IF(R365="","",R365*Config!$B$6)</f>
        <v/>
      </c>
      <c r="X365" s="15" t="str">
        <f>IF(S365="","",S365*Config!$B$6)</f>
        <v/>
      </c>
      <c r="Y365" s="15" t="str">
        <f>IF(T365="","",T365*Config!$B$6)</f>
        <v/>
      </c>
      <c r="Z365" s="15" t="str">
        <f>IF(U365="","",Config!$B$4 + SUM($U$2:U365))</f>
        <v/>
      </c>
      <c r="AA365" s="15" t="str">
        <f>IF(V365="","",Config!$B$4 + SUM($V$2:V365))</f>
        <v/>
      </c>
      <c r="AB365" s="15" t="str">
        <f>IF(W365="","",Config!$B$4 + SUM($W$2:W365))</f>
        <v/>
      </c>
      <c r="AC365" s="15" t="str">
        <f>IF(X365="","",Config!$B$4 + SUM($X$2:X365))</f>
        <v/>
      </c>
      <c r="AD365" s="15" t="str">
        <f>IF(Y365="","",Config!$B$4 + SUM($Y$2:Y365))</f>
        <v/>
      </c>
      <c r="AE365" s="15" t="str">
        <f>IF(P365="","",P365*J365/100*Config!$B$11)</f>
        <v/>
      </c>
      <c r="AF365" s="15" t="str">
        <f>IF(Q365="","",Q365*J365/100*Config!$B$11)</f>
        <v/>
      </c>
      <c r="AG365" s="15" t="str">
        <f>IF(R365="","",R365*J365/100*Config!$B$11)</f>
        <v/>
      </c>
      <c r="AH365" s="15" t="str">
        <f>IF(S365="","",S365*J365/100*Config!$B$11)</f>
        <v/>
      </c>
      <c r="AI365" s="15" t="str">
        <f>IF(T365="","",T365*J365/100*Config!$B$11)</f>
        <v/>
      </c>
      <c r="AJ365" s="15" t="str">
        <f>IF(AE365="","",Config!$B$9 + SUM($AE$2:AE365))</f>
        <v/>
      </c>
      <c r="AK365" s="15" t="str">
        <f>IF(AF365="","",Config!$B$9 + SUM($AF$2:AF365))</f>
        <v/>
      </c>
      <c r="AL365" s="15" t="str">
        <f>IF(AG365="","",Config!$B$9 + SUM($AG$2:AG365))</f>
        <v/>
      </c>
      <c r="AM365" s="15" t="str">
        <f>IF(AH365="","",Config!$B$9 + SUM($AH$2:AH365))</f>
        <v/>
      </c>
      <c r="AN365" s="15" t="str">
        <f>IF(AI365="","",Config!$B$9 + SUM($AI$2:AI365))</f>
        <v/>
      </c>
      <c r="AO365" s="16" t="str">
        <f t="shared" si="200"/>
        <v/>
      </c>
      <c r="AP365" s="16" t="str">
        <f t="shared" si="201"/>
        <v/>
      </c>
      <c r="AQ365" s="16" t="str">
        <f t="shared" si="202"/>
        <v/>
      </c>
      <c r="AR365" s="16" t="str">
        <f t="shared" si="203"/>
        <v/>
      </c>
      <c r="AS365" s="16" t="str">
        <f t="shared" si="204"/>
        <v/>
      </c>
      <c r="AT365" s="17" t="str">
        <f t="shared" si="220"/>
        <v/>
      </c>
      <c r="AU365" s="17" t="str">
        <f t="shared" si="221"/>
        <v/>
      </c>
      <c r="AV365" s="17" t="str">
        <f t="shared" si="222"/>
        <v/>
      </c>
      <c r="AW365" s="17" t="str">
        <f t="shared" si="223"/>
        <v/>
      </c>
      <c r="AX365" s="17" t="str">
        <f t="shared" si="224"/>
        <v/>
      </c>
      <c r="AY365" s="17" t="str">
        <f t="shared" si="205"/>
        <v/>
      </c>
      <c r="AZ365" s="17" t="str">
        <f t="shared" si="206"/>
        <v/>
      </c>
      <c r="BA365" s="17" t="str">
        <f t="shared" si="207"/>
        <v/>
      </c>
      <c r="BB365" s="17" t="str">
        <f t="shared" si="208"/>
        <v/>
      </c>
      <c r="BC365" s="17" t="str">
        <f t="shared" si="209"/>
        <v/>
      </c>
      <c r="BD365" s="17" t="str">
        <f>IF(OR(AE365="",B365=""),"",SUMIFS($AE$2:AE365,$B$2:B365,B365))</f>
        <v/>
      </c>
      <c r="BE365" s="17" t="str">
        <f>IF(OR(AF365="",B365=""),"",SUMIFS($AF$2:AF365,$B$2:B365,B365))</f>
        <v/>
      </c>
      <c r="BF365" s="17" t="str">
        <f>IF(OR(AG365="",B365=""),"",SUMIFS($AG$2:AG365,$B$2:B365,B365))</f>
        <v/>
      </c>
      <c r="BG365" s="17" t="str">
        <f>IF(OR(AH365="",B365=""),"",SUMIFS($AH$2:AH365,$B$2:B365,B365))</f>
        <v/>
      </c>
      <c r="BH365" s="17" t="str">
        <f>IF(OR(AI365="",B365=""),"",SUMIFS($AI$2:AI365,$B$2:B365,B365))</f>
        <v/>
      </c>
      <c r="BI365" s="17" t="str">
        <f t="shared" si="225"/>
        <v/>
      </c>
      <c r="BJ365" s="17" t="str">
        <f t="shared" si="226"/>
        <v/>
      </c>
      <c r="BK365" s="17" t="str">
        <f t="shared" si="227"/>
        <v/>
      </c>
      <c r="BL365" s="17" t="str">
        <f t="shared" si="228"/>
        <v/>
      </c>
      <c r="BM365" s="17" t="str">
        <f t="shared" si="229"/>
        <v/>
      </c>
      <c r="BN365" s="17" t="str">
        <f t="shared" si="210"/>
        <v/>
      </c>
      <c r="BO365" s="17" t="str">
        <f t="shared" si="211"/>
        <v/>
      </c>
      <c r="BP365" s="17" t="str">
        <f t="shared" si="212"/>
        <v/>
      </c>
      <c r="BQ365" s="17" t="str">
        <f t="shared" si="213"/>
        <v/>
      </c>
      <c r="BR365" s="17" t="str">
        <f t="shared" si="214"/>
        <v/>
      </c>
    </row>
    <row r="366" spans="1:70" x14ac:dyDescent="0.25">
      <c r="A366">
        <f t="shared" si="198"/>
        <v>365</v>
      </c>
      <c r="B366" s="9"/>
      <c r="C366" s="12"/>
      <c r="D366" s="11" t="str">
        <f t="shared" si="230"/>
        <v/>
      </c>
      <c r="E366" s="11" t="str">
        <f t="shared" si="199"/>
        <v/>
      </c>
      <c r="F366" s="12"/>
      <c r="G366" s="12"/>
      <c r="H366" s="12"/>
      <c r="I366" s="12"/>
      <c r="J366" s="13"/>
      <c r="K366" s="13"/>
      <c r="L366" s="13"/>
      <c r="M366" s="13"/>
      <c r="N366" s="12"/>
      <c r="O366" s="12"/>
      <c r="P366" s="14" t="str">
        <f t="shared" si="215"/>
        <v/>
      </c>
      <c r="Q366" s="14" t="str">
        <f t="shared" si="216"/>
        <v/>
      </c>
      <c r="R366" s="14" t="str">
        <f t="shared" si="217"/>
        <v/>
      </c>
      <c r="S366" s="14" t="str">
        <f t="shared" si="218"/>
        <v/>
      </c>
      <c r="T366" s="14" t="str">
        <f t="shared" si="219"/>
        <v/>
      </c>
      <c r="U366" s="15" t="str">
        <f>IF(P366="","",P366*Config!$B$6)</f>
        <v/>
      </c>
      <c r="V366" s="15" t="str">
        <f>IF(Q366="","",Q366*Config!$B$6)</f>
        <v/>
      </c>
      <c r="W366" s="15" t="str">
        <f>IF(R366="","",R366*Config!$B$6)</f>
        <v/>
      </c>
      <c r="X366" s="15" t="str">
        <f>IF(S366="","",S366*Config!$B$6)</f>
        <v/>
      </c>
      <c r="Y366" s="15" t="str">
        <f>IF(T366="","",T366*Config!$B$6)</f>
        <v/>
      </c>
      <c r="Z366" s="15" t="str">
        <f>IF(U366="","",Config!$B$4 + SUM($U$2:U366))</f>
        <v/>
      </c>
      <c r="AA366" s="15" t="str">
        <f>IF(V366="","",Config!$B$4 + SUM($V$2:V366))</f>
        <v/>
      </c>
      <c r="AB366" s="15" t="str">
        <f>IF(W366="","",Config!$B$4 + SUM($W$2:W366))</f>
        <v/>
      </c>
      <c r="AC366" s="15" t="str">
        <f>IF(X366="","",Config!$B$4 + SUM($X$2:X366))</f>
        <v/>
      </c>
      <c r="AD366" s="15" t="str">
        <f>IF(Y366="","",Config!$B$4 + SUM($Y$2:Y366))</f>
        <v/>
      </c>
      <c r="AE366" s="15" t="str">
        <f>IF(P366="","",P366*J366/100*Config!$B$11)</f>
        <v/>
      </c>
      <c r="AF366" s="15" t="str">
        <f>IF(Q366="","",Q366*J366/100*Config!$B$11)</f>
        <v/>
      </c>
      <c r="AG366" s="15" t="str">
        <f>IF(R366="","",R366*J366/100*Config!$B$11)</f>
        <v/>
      </c>
      <c r="AH366" s="15" t="str">
        <f>IF(S366="","",S366*J366/100*Config!$B$11)</f>
        <v/>
      </c>
      <c r="AI366" s="15" t="str">
        <f>IF(T366="","",T366*J366/100*Config!$B$11)</f>
        <v/>
      </c>
      <c r="AJ366" s="15" t="str">
        <f>IF(AE366="","",Config!$B$9 + SUM($AE$2:AE366))</f>
        <v/>
      </c>
      <c r="AK366" s="15" t="str">
        <f>IF(AF366="","",Config!$B$9 + SUM($AF$2:AF366))</f>
        <v/>
      </c>
      <c r="AL366" s="15" t="str">
        <f>IF(AG366="","",Config!$B$9 + SUM($AG$2:AG366))</f>
        <v/>
      </c>
      <c r="AM366" s="15" t="str">
        <f>IF(AH366="","",Config!$B$9 + SUM($AH$2:AH366))</f>
        <v/>
      </c>
      <c r="AN366" s="15" t="str">
        <f>IF(AI366="","",Config!$B$9 + SUM($AI$2:AI366))</f>
        <v/>
      </c>
      <c r="AO366" s="16" t="str">
        <f t="shared" si="200"/>
        <v/>
      </c>
      <c r="AP366" s="16" t="str">
        <f t="shared" si="201"/>
        <v/>
      </c>
      <c r="AQ366" s="16" t="str">
        <f t="shared" si="202"/>
        <v/>
      </c>
      <c r="AR366" s="16" t="str">
        <f t="shared" si="203"/>
        <v/>
      </c>
      <c r="AS366" s="16" t="str">
        <f t="shared" si="204"/>
        <v/>
      </c>
      <c r="AT366" s="17" t="str">
        <f t="shared" si="220"/>
        <v/>
      </c>
      <c r="AU366" s="17" t="str">
        <f t="shared" si="221"/>
        <v/>
      </c>
      <c r="AV366" s="17" t="str">
        <f t="shared" si="222"/>
        <v/>
      </c>
      <c r="AW366" s="17" t="str">
        <f t="shared" si="223"/>
        <v/>
      </c>
      <c r="AX366" s="17" t="str">
        <f t="shared" si="224"/>
        <v/>
      </c>
      <c r="AY366" s="17" t="str">
        <f t="shared" si="205"/>
        <v/>
      </c>
      <c r="AZ366" s="17" t="str">
        <f t="shared" si="206"/>
        <v/>
      </c>
      <c r="BA366" s="17" t="str">
        <f t="shared" si="207"/>
        <v/>
      </c>
      <c r="BB366" s="17" t="str">
        <f t="shared" si="208"/>
        <v/>
      </c>
      <c r="BC366" s="17" t="str">
        <f t="shared" si="209"/>
        <v/>
      </c>
      <c r="BD366" s="17" t="str">
        <f>IF(OR(AE366="",B366=""),"",SUMIFS($AE$2:AE366,$B$2:B366,B366))</f>
        <v/>
      </c>
      <c r="BE366" s="17" t="str">
        <f>IF(OR(AF366="",B366=""),"",SUMIFS($AF$2:AF366,$B$2:B366,B366))</f>
        <v/>
      </c>
      <c r="BF366" s="17" t="str">
        <f>IF(OR(AG366="",B366=""),"",SUMIFS($AG$2:AG366,$B$2:B366,B366))</f>
        <v/>
      </c>
      <c r="BG366" s="17" t="str">
        <f>IF(OR(AH366="",B366=""),"",SUMIFS($AH$2:AH366,$B$2:B366,B366))</f>
        <v/>
      </c>
      <c r="BH366" s="17" t="str">
        <f>IF(OR(AI366="",B366=""),"",SUMIFS($AI$2:AI366,$B$2:B366,B366))</f>
        <v/>
      </c>
      <c r="BI366" s="17" t="str">
        <f t="shared" si="225"/>
        <v/>
      </c>
      <c r="BJ366" s="17" t="str">
        <f t="shared" si="226"/>
        <v/>
      </c>
      <c r="BK366" s="17" t="str">
        <f t="shared" si="227"/>
        <v/>
      </c>
      <c r="BL366" s="17" t="str">
        <f t="shared" si="228"/>
        <v/>
      </c>
      <c r="BM366" s="17" t="str">
        <f t="shared" si="229"/>
        <v/>
      </c>
      <c r="BN366" s="17" t="str">
        <f t="shared" si="210"/>
        <v/>
      </c>
      <c r="BO366" s="17" t="str">
        <f t="shared" si="211"/>
        <v/>
      </c>
      <c r="BP366" s="17" t="str">
        <f t="shared" si="212"/>
        <v/>
      </c>
      <c r="BQ366" s="17" t="str">
        <f t="shared" si="213"/>
        <v/>
      </c>
      <c r="BR366" s="17" t="str">
        <f t="shared" si="214"/>
        <v/>
      </c>
    </row>
    <row r="367" spans="1:70" x14ac:dyDescent="0.25">
      <c r="A367">
        <f t="shared" si="198"/>
        <v>366</v>
      </c>
      <c r="B367" s="9"/>
      <c r="C367" s="12"/>
      <c r="D367" s="11" t="str">
        <f t="shared" si="230"/>
        <v/>
      </c>
      <c r="E367" s="11" t="str">
        <f t="shared" si="199"/>
        <v/>
      </c>
      <c r="F367" s="12"/>
      <c r="G367" s="12"/>
      <c r="H367" s="12"/>
      <c r="I367" s="12"/>
      <c r="J367" s="13"/>
      <c r="K367" s="13"/>
      <c r="L367" s="13"/>
      <c r="M367" s="13"/>
      <c r="N367" s="12"/>
      <c r="O367" s="12"/>
      <c r="P367" s="14" t="str">
        <f t="shared" si="215"/>
        <v/>
      </c>
      <c r="Q367" s="14" t="str">
        <f t="shared" si="216"/>
        <v/>
      </c>
      <c r="R367" s="14" t="str">
        <f t="shared" si="217"/>
        <v/>
      </c>
      <c r="S367" s="14" t="str">
        <f t="shared" si="218"/>
        <v/>
      </c>
      <c r="T367" s="14" t="str">
        <f t="shared" si="219"/>
        <v/>
      </c>
      <c r="U367" s="15" t="str">
        <f>IF(P367="","",P367*Config!$B$6)</f>
        <v/>
      </c>
      <c r="V367" s="15" t="str">
        <f>IF(Q367="","",Q367*Config!$B$6)</f>
        <v/>
      </c>
      <c r="W367" s="15" t="str">
        <f>IF(R367="","",R367*Config!$B$6)</f>
        <v/>
      </c>
      <c r="X367" s="15" t="str">
        <f>IF(S367="","",S367*Config!$B$6)</f>
        <v/>
      </c>
      <c r="Y367" s="15" t="str">
        <f>IF(T367="","",T367*Config!$B$6)</f>
        <v/>
      </c>
      <c r="Z367" s="15" t="str">
        <f>IF(U367="","",Config!$B$4 + SUM($U$2:U367))</f>
        <v/>
      </c>
      <c r="AA367" s="15" t="str">
        <f>IF(V367="","",Config!$B$4 + SUM($V$2:V367))</f>
        <v/>
      </c>
      <c r="AB367" s="15" t="str">
        <f>IF(W367="","",Config!$B$4 + SUM($W$2:W367))</f>
        <v/>
      </c>
      <c r="AC367" s="15" t="str">
        <f>IF(X367="","",Config!$B$4 + SUM($X$2:X367))</f>
        <v/>
      </c>
      <c r="AD367" s="15" t="str">
        <f>IF(Y367="","",Config!$B$4 + SUM($Y$2:Y367))</f>
        <v/>
      </c>
      <c r="AE367" s="15" t="str">
        <f>IF(P367="","",P367*J367/100*Config!$B$11)</f>
        <v/>
      </c>
      <c r="AF367" s="15" t="str">
        <f>IF(Q367="","",Q367*J367/100*Config!$B$11)</f>
        <v/>
      </c>
      <c r="AG367" s="15" t="str">
        <f>IF(R367="","",R367*J367/100*Config!$B$11)</f>
        <v/>
      </c>
      <c r="AH367" s="15" t="str">
        <f>IF(S367="","",S367*J367/100*Config!$B$11)</f>
        <v/>
      </c>
      <c r="AI367" s="15" t="str">
        <f>IF(T367="","",T367*J367/100*Config!$B$11)</f>
        <v/>
      </c>
      <c r="AJ367" s="15" t="str">
        <f>IF(AE367="","",Config!$B$9 + SUM($AE$2:AE367))</f>
        <v/>
      </c>
      <c r="AK367" s="15" t="str">
        <f>IF(AF367="","",Config!$B$9 + SUM($AF$2:AF367))</f>
        <v/>
      </c>
      <c r="AL367" s="15" t="str">
        <f>IF(AG367="","",Config!$B$9 + SUM($AG$2:AG367))</f>
        <v/>
      </c>
      <c r="AM367" s="15" t="str">
        <f>IF(AH367="","",Config!$B$9 + SUM($AH$2:AH367))</f>
        <v/>
      </c>
      <c r="AN367" s="15" t="str">
        <f>IF(AI367="","",Config!$B$9 + SUM($AI$2:AI367))</f>
        <v/>
      </c>
      <c r="AO367" s="16" t="str">
        <f t="shared" si="200"/>
        <v/>
      </c>
      <c r="AP367" s="16" t="str">
        <f t="shared" si="201"/>
        <v/>
      </c>
      <c r="AQ367" s="16" t="str">
        <f t="shared" si="202"/>
        <v/>
      </c>
      <c r="AR367" s="16" t="str">
        <f t="shared" si="203"/>
        <v/>
      </c>
      <c r="AS367" s="16" t="str">
        <f t="shared" si="204"/>
        <v/>
      </c>
      <c r="AT367" s="17" t="str">
        <f t="shared" si="220"/>
        <v/>
      </c>
      <c r="AU367" s="17" t="str">
        <f t="shared" si="221"/>
        <v/>
      </c>
      <c r="AV367" s="17" t="str">
        <f t="shared" si="222"/>
        <v/>
      </c>
      <c r="AW367" s="17" t="str">
        <f t="shared" si="223"/>
        <v/>
      </c>
      <c r="AX367" s="17" t="str">
        <f t="shared" si="224"/>
        <v/>
      </c>
      <c r="AY367" s="17" t="str">
        <f t="shared" si="205"/>
        <v/>
      </c>
      <c r="AZ367" s="17" t="str">
        <f t="shared" si="206"/>
        <v/>
      </c>
      <c r="BA367" s="17" t="str">
        <f t="shared" si="207"/>
        <v/>
      </c>
      <c r="BB367" s="17" t="str">
        <f t="shared" si="208"/>
        <v/>
      </c>
      <c r="BC367" s="17" t="str">
        <f t="shared" si="209"/>
        <v/>
      </c>
      <c r="BD367" s="17" t="str">
        <f>IF(OR(AE367="",B367=""),"",SUMIFS($AE$2:AE367,$B$2:B367,B367))</f>
        <v/>
      </c>
      <c r="BE367" s="17" t="str">
        <f>IF(OR(AF367="",B367=""),"",SUMIFS($AF$2:AF367,$B$2:B367,B367))</f>
        <v/>
      </c>
      <c r="BF367" s="17" t="str">
        <f>IF(OR(AG367="",B367=""),"",SUMIFS($AG$2:AG367,$B$2:B367,B367))</f>
        <v/>
      </c>
      <c r="BG367" s="17" t="str">
        <f>IF(OR(AH367="",B367=""),"",SUMIFS($AH$2:AH367,$B$2:B367,B367))</f>
        <v/>
      </c>
      <c r="BH367" s="17" t="str">
        <f>IF(OR(AI367="",B367=""),"",SUMIFS($AI$2:AI367,$B$2:B367,B367))</f>
        <v/>
      </c>
      <c r="BI367" s="17" t="str">
        <f t="shared" si="225"/>
        <v/>
      </c>
      <c r="BJ367" s="17" t="str">
        <f t="shared" si="226"/>
        <v/>
      </c>
      <c r="BK367" s="17" t="str">
        <f t="shared" si="227"/>
        <v/>
      </c>
      <c r="BL367" s="17" t="str">
        <f t="shared" si="228"/>
        <v/>
      </c>
      <c r="BM367" s="17" t="str">
        <f t="shared" si="229"/>
        <v/>
      </c>
      <c r="BN367" s="17" t="str">
        <f t="shared" si="210"/>
        <v/>
      </c>
      <c r="BO367" s="17" t="str">
        <f t="shared" si="211"/>
        <v/>
      </c>
      <c r="BP367" s="17" t="str">
        <f t="shared" si="212"/>
        <v/>
      </c>
      <c r="BQ367" s="17" t="str">
        <f t="shared" si="213"/>
        <v/>
      </c>
      <c r="BR367" s="17" t="str">
        <f t="shared" si="214"/>
        <v/>
      </c>
    </row>
    <row r="368" spans="1:70" x14ac:dyDescent="0.25">
      <c r="A368">
        <f t="shared" si="198"/>
        <v>367</v>
      </c>
      <c r="B368" s="9"/>
      <c r="C368" s="12"/>
      <c r="D368" s="11" t="str">
        <f t="shared" si="230"/>
        <v/>
      </c>
      <c r="E368" s="11" t="str">
        <f t="shared" si="199"/>
        <v/>
      </c>
      <c r="F368" s="12"/>
      <c r="G368" s="12"/>
      <c r="H368" s="12"/>
      <c r="I368" s="12"/>
      <c r="J368" s="13"/>
      <c r="K368" s="13"/>
      <c r="L368" s="13"/>
      <c r="M368" s="13"/>
      <c r="N368" s="12"/>
      <c r="O368" s="12"/>
      <c r="P368" s="14" t="str">
        <f t="shared" si="215"/>
        <v/>
      </c>
      <c r="Q368" s="14" t="str">
        <f t="shared" si="216"/>
        <v/>
      </c>
      <c r="R368" s="14" t="str">
        <f t="shared" si="217"/>
        <v/>
      </c>
      <c r="S368" s="14" t="str">
        <f t="shared" si="218"/>
        <v/>
      </c>
      <c r="T368" s="14" t="str">
        <f t="shared" si="219"/>
        <v/>
      </c>
      <c r="U368" s="15" t="str">
        <f>IF(P368="","",P368*Config!$B$6)</f>
        <v/>
      </c>
      <c r="V368" s="15" t="str">
        <f>IF(Q368="","",Q368*Config!$B$6)</f>
        <v/>
      </c>
      <c r="W368" s="15" t="str">
        <f>IF(R368="","",R368*Config!$B$6)</f>
        <v/>
      </c>
      <c r="X368" s="15" t="str">
        <f>IF(S368="","",S368*Config!$B$6)</f>
        <v/>
      </c>
      <c r="Y368" s="15" t="str">
        <f>IF(T368="","",T368*Config!$B$6)</f>
        <v/>
      </c>
      <c r="Z368" s="15" t="str">
        <f>IF(U368="","",Config!$B$4 + SUM($U$2:U368))</f>
        <v/>
      </c>
      <c r="AA368" s="15" t="str">
        <f>IF(V368="","",Config!$B$4 + SUM($V$2:V368))</f>
        <v/>
      </c>
      <c r="AB368" s="15" t="str">
        <f>IF(W368="","",Config!$B$4 + SUM($W$2:W368))</f>
        <v/>
      </c>
      <c r="AC368" s="15" t="str">
        <f>IF(X368="","",Config!$B$4 + SUM($X$2:X368))</f>
        <v/>
      </c>
      <c r="AD368" s="15" t="str">
        <f>IF(Y368="","",Config!$B$4 + SUM($Y$2:Y368))</f>
        <v/>
      </c>
      <c r="AE368" s="15" t="str">
        <f>IF(P368="","",P368*J368/100*Config!$B$11)</f>
        <v/>
      </c>
      <c r="AF368" s="15" t="str">
        <f>IF(Q368="","",Q368*J368/100*Config!$B$11)</f>
        <v/>
      </c>
      <c r="AG368" s="15" t="str">
        <f>IF(R368="","",R368*J368/100*Config!$B$11)</f>
        <v/>
      </c>
      <c r="AH368" s="15" t="str">
        <f>IF(S368="","",S368*J368/100*Config!$B$11)</f>
        <v/>
      </c>
      <c r="AI368" s="15" t="str">
        <f>IF(T368="","",T368*J368/100*Config!$B$11)</f>
        <v/>
      </c>
      <c r="AJ368" s="15" t="str">
        <f>IF(AE368="","",Config!$B$9 + SUM($AE$2:AE368))</f>
        <v/>
      </c>
      <c r="AK368" s="15" t="str">
        <f>IF(AF368="","",Config!$B$9 + SUM($AF$2:AF368))</f>
        <v/>
      </c>
      <c r="AL368" s="15" t="str">
        <f>IF(AG368="","",Config!$B$9 + SUM($AG$2:AG368))</f>
        <v/>
      </c>
      <c r="AM368" s="15" t="str">
        <f>IF(AH368="","",Config!$B$9 + SUM($AH$2:AH368))</f>
        <v/>
      </c>
      <c r="AN368" s="15" t="str">
        <f>IF(AI368="","",Config!$B$9 + SUM($AI$2:AI368))</f>
        <v/>
      </c>
      <c r="AO368" s="16" t="str">
        <f t="shared" si="200"/>
        <v/>
      </c>
      <c r="AP368" s="16" t="str">
        <f t="shared" si="201"/>
        <v/>
      </c>
      <c r="AQ368" s="16" t="str">
        <f t="shared" si="202"/>
        <v/>
      </c>
      <c r="AR368" s="16" t="str">
        <f t="shared" si="203"/>
        <v/>
      </c>
      <c r="AS368" s="16" t="str">
        <f t="shared" si="204"/>
        <v/>
      </c>
      <c r="AT368" s="17" t="str">
        <f t="shared" si="220"/>
        <v/>
      </c>
      <c r="AU368" s="17" t="str">
        <f t="shared" si="221"/>
        <v/>
      </c>
      <c r="AV368" s="17" t="str">
        <f t="shared" si="222"/>
        <v/>
      </c>
      <c r="AW368" s="17" t="str">
        <f t="shared" si="223"/>
        <v/>
      </c>
      <c r="AX368" s="17" t="str">
        <f t="shared" si="224"/>
        <v/>
      </c>
      <c r="AY368" s="17" t="str">
        <f t="shared" si="205"/>
        <v/>
      </c>
      <c r="AZ368" s="17" t="str">
        <f t="shared" si="206"/>
        <v/>
      </c>
      <c r="BA368" s="17" t="str">
        <f t="shared" si="207"/>
        <v/>
      </c>
      <c r="BB368" s="17" t="str">
        <f t="shared" si="208"/>
        <v/>
      </c>
      <c r="BC368" s="17" t="str">
        <f t="shared" si="209"/>
        <v/>
      </c>
      <c r="BD368" s="17" t="str">
        <f>IF(OR(AE368="",B368=""),"",SUMIFS($AE$2:AE368,$B$2:B368,B368))</f>
        <v/>
      </c>
      <c r="BE368" s="17" t="str">
        <f>IF(OR(AF368="",B368=""),"",SUMIFS($AF$2:AF368,$B$2:B368,B368))</f>
        <v/>
      </c>
      <c r="BF368" s="17" t="str">
        <f>IF(OR(AG368="",B368=""),"",SUMIFS($AG$2:AG368,$B$2:B368,B368))</f>
        <v/>
      </c>
      <c r="BG368" s="17" t="str">
        <f>IF(OR(AH368="",B368=""),"",SUMIFS($AH$2:AH368,$B$2:B368,B368))</f>
        <v/>
      </c>
      <c r="BH368" s="17" t="str">
        <f>IF(OR(AI368="",B368=""),"",SUMIFS($AI$2:AI368,$B$2:B368,B368))</f>
        <v/>
      </c>
      <c r="BI368" s="17" t="str">
        <f t="shared" si="225"/>
        <v/>
      </c>
      <c r="BJ368" s="17" t="str">
        <f t="shared" si="226"/>
        <v/>
      </c>
      <c r="BK368" s="17" t="str">
        <f t="shared" si="227"/>
        <v/>
      </c>
      <c r="BL368" s="17" t="str">
        <f t="shared" si="228"/>
        <v/>
      </c>
      <c r="BM368" s="17" t="str">
        <f t="shared" si="229"/>
        <v/>
      </c>
      <c r="BN368" s="17" t="str">
        <f t="shared" si="210"/>
        <v/>
      </c>
      <c r="BO368" s="17" t="str">
        <f t="shared" si="211"/>
        <v/>
      </c>
      <c r="BP368" s="17" t="str">
        <f t="shared" si="212"/>
        <v/>
      </c>
      <c r="BQ368" s="17" t="str">
        <f t="shared" si="213"/>
        <v/>
      </c>
      <c r="BR368" s="17" t="str">
        <f t="shared" si="214"/>
        <v/>
      </c>
    </row>
    <row r="369" spans="1:70" x14ac:dyDescent="0.25">
      <c r="A369">
        <f t="shared" si="198"/>
        <v>368</v>
      </c>
      <c r="B369" s="9"/>
      <c r="C369" s="12"/>
      <c r="D369" s="11" t="str">
        <f t="shared" si="230"/>
        <v/>
      </c>
      <c r="E369" s="11" t="str">
        <f t="shared" si="199"/>
        <v/>
      </c>
      <c r="F369" s="12"/>
      <c r="G369" s="12"/>
      <c r="H369" s="12"/>
      <c r="I369" s="12"/>
      <c r="J369" s="13"/>
      <c r="K369" s="13"/>
      <c r="L369" s="13"/>
      <c r="M369" s="13"/>
      <c r="N369" s="12"/>
      <c r="O369" s="12"/>
      <c r="P369" s="14" t="str">
        <f t="shared" si="215"/>
        <v/>
      </c>
      <c r="Q369" s="14" t="str">
        <f t="shared" si="216"/>
        <v/>
      </c>
      <c r="R369" s="14" t="str">
        <f t="shared" si="217"/>
        <v/>
      </c>
      <c r="S369" s="14" t="str">
        <f t="shared" si="218"/>
        <v/>
      </c>
      <c r="T369" s="14" t="str">
        <f t="shared" si="219"/>
        <v/>
      </c>
      <c r="U369" s="15" t="str">
        <f>IF(P369="","",P369*Config!$B$6)</f>
        <v/>
      </c>
      <c r="V369" s="15" t="str">
        <f>IF(Q369="","",Q369*Config!$B$6)</f>
        <v/>
      </c>
      <c r="W369" s="15" t="str">
        <f>IF(R369="","",R369*Config!$B$6)</f>
        <v/>
      </c>
      <c r="X369" s="15" t="str">
        <f>IF(S369="","",S369*Config!$B$6)</f>
        <v/>
      </c>
      <c r="Y369" s="15" t="str">
        <f>IF(T369="","",T369*Config!$B$6)</f>
        <v/>
      </c>
      <c r="Z369" s="15" t="str">
        <f>IF(U369="","",Config!$B$4 + SUM($U$2:U369))</f>
        <v/>
      </c>
      <c r="AA369" s="15" t="str">
        <f>IF(V369="","",Config!$B$4 + SUM($V$2:V369))</f>
        <v/>
      </c>
      <c r="AB369" s="15" t="str">
        <f>IF(W369="","",Config!$B$4 + SUM($W$2:W369))</f>
        <v/>
      </c>
      <c r="AC369" s="15" t="str">
        <f>IF(X369="","",Config!$B$4 + SUM($X$2:X369))</f>
        <v/>
      </c>
      <c r="AD369" s="15" t="str">
        <f>IF(Y369="","",Config!$B$4 + SUM($Y$2:Y369))</f>
        <v/>
      </c>
      <c r="AE369" s="15" t="str">
        <f>IF(P369="","",P369*J369/100*Config!$B$11)</f>
        <v/>
      </c>
      <c r="AF369" s="15" t="str">
        <f>IF(Q369="","",Q369*J369/100*Config!$B$11)</f>
        <v/>
      </c>
      <c r="AG369" s="15" t="str">
        <f>IF(R369="","",R369*J369/100*Config!$B$11)</f>
        <v/>
      </c>
      <c r="AH369" s="15" t="str">
        <f>IF(S369="","",S369*J369/100*Config!$B$11)</f>
        <v/>
      </c>
      <c r="AI369" s="15" t="str">
        <f>IF(T369="","",T369*J369/100*Config!$B$11)</f>
        <v/>
      </c>
      <c r="AJ369" s="15" t="str">
        <f>IF(AE369="","",Config!$B$9 + SUM($AE$2:AE369))</f>
        <v/>
      </c>
      <c r="AK369" s="15" t="str">
        <f>IF(AF369="","",Config!$B$9 + SUM($AF$2:AF369))</f>
        <v/>
      </c>
      <c r="AL369" s="15" t="str">
        <f>IF(AG369="","",Config!$B$9 + SUM($AG$2:AG369))</f>
        <v/>
      </c>
      <c r="AM369" s="15" t="str">
        <f>IF(AH369="","",Config!$B$9 + SUM($AH$2:AH369))</f>
        <v/>
      </c>
      <c r="AN369" s="15" t="str">
        <f>IF(AI369="","",Config!$B$9 + SUM($AI$2:AI369))</f>
        <v/>
      </c>
      <c r="AO369" s="16" t="str">
        <f t="shared" si="200"/>
        <v/>
      </c>
      <c r="AP369" s="16" t="str">
        <f t="shared" si="201"/>
        <v/>
      </c>
      <c r="AQ369" s="16" t="str">
        <f t="shared" si="202"/>
        <v/>
      </c>
      <c r="AR369" s="16" t="str">
        <f t="shared" si="203"/>
        <v/>
      </c>
      <c r="AS369" s="16" t="str">
        <f t="shared" si="204"/>
        <v/>
      </c>
      <c r="AT369" s="17" t="str">
        <f t="shared" si="220"/>
        <v/>
      </c>
      <c r="AU369" s="17" t="str">
        <f t="shared" si="221"/>
        <v/>
      </c>
      <c r="AV369" s="17" t="str">
        <f t="shared" si="222"/>
        <v/>
      </c>
      <c r="AW369" s="17" t="str">
        <f t="shared" si="223"/>
        <v/>
      </c>
      <c r="AX369" s="17" t="str">
        <f t="shared" si="224"/>
        <v/>
      </c>
      <c r="AY369" s="17" t="str">
        <f t="shared" si="205"/>
        <v/>
      </c>
      <c r="AZ369" s="17" t="str">
        <f t="shared" si="206"/>
        <v/>
      </c>
      <c r="BA369" s="17" t="str">
        <f t="shared" si="207"/>
        <v/>
      </c>
      <c r="BB369" s="17" t="str">
        <f t="shared" si="208"/>
        <v/>
      </c>
      <c r="BC369" s="17" t="str">
        <f t="shared" si="209"/>
        <v/>
      </c>
      <c r="BD369" s="17" t="str">
        <f>IF(OR(AE369="",B369=""),"",SUMIFS($AE$2:AE369,$B$2:B369,B369))</f>
        <v/>
      </c>
      <c r="BE369" s="17" t="str">
        <f>IF(OR(AF369="",B369=""),"",SUMIFS($AF$2:AF369,$B$2:B369,B369))</f>
        <v/>
      </c>
      <c r="BF369" s="17" t="str">
        <f>IF(OR(AG369="",B369=""),"",SUMIFS($AG$2:AG369,$B$2:B369,B369))</f>
        <v/>
      </c>
      <c r="BG369" s="17" t="str">
        <f>IF(OR(AH369="",B369=""),"",SUMIFS($AH$2:AH369,$B$2:B369,B369))</f>
        <v/>
      </c>
      <c r="BH369" s="17" t="str">
        <f>IF(OR(AI369="",B369=""),"",SUMIFS($AI$2:AI369,$B$2:B369,B369))</f>
        <v/>
      </c>
      <c r="BI369" s="17" t="str">
        <f t="shared" si="225"/>
        <v/>
      </c>
      <c r="BJ369" s="17" t="str">
        <f t="shared" si="226"/>
        <v/>
      </c>
      <c r="BK369" s="17" t="str">
        <f t="shared" si="227"/>
        <v/>
      </c>
      <c r="BL369" s="17" t="str">
        <f t="shared" si="228"/>
        <v/>
      </c>
      <c r="BM369" s="17" t="str">
        <f t="shared" si="229"/>
        <v/>
      </c>
      <c r="BN369" s="17" t="str">
        <f t="shared" si="210"/>
        <v/>
      </c>
      <c r="BO369" s="17" t="str">
        <f t="shared" si="211"/>
        <v/>
      </c>
      <c r="BP369" s="17" t="str">
        <f t="shared" si="212"/>
        <v/>
      </c>
      <c r="BQ369" s="17" t="str">
        <f t="shared" si="213"/>
        <v/>
      </c>
      <c r="BR369" s="17" t="str">
        <f t="shared" si="214"/>
        <v/>
      </c>
    </row>
    <row r="370" spans="1:70" x14ac:dyDescent="0.25">
      <c r="A370">
        <f t="shared" si="198"/>
        <v>369</v>
      </c>
      <c r="B370" s="9"/>
      <c r="C370" s="12"/>
      <c r="D370" s="11" t="str">
        <f t="shared" si="230"/>
        <v/>
      </c>
      <c r="E370" s="11" t="str">
        <f t="shared" si="199"/>
        <v/>
      </c>
      <c r="F370" s="12"/>
      <c r="G370" s="12"/>
      <c r="H370" s="12"/>
      <c r="I370" s="12"/>
      <c r="J370" s="13"/>
      <c r="K370" s="13"/>
      <c r="L370" s="13"/>
      <c r="M370" s="13"/>
      <c r="N370" s="12"/>
      <c r="O370" s="12"/>
      <c r="P370" s="14" t="str">
        <f t="shared" si="215"/>
        <v/>
      </c>
      <c r="Q370" s="14" t="str">
        <f t="shared" si="216"/>
        <v/>
      </c>
      <c r="R370" s="14" t="str">
        <f t="shared" si="217"/>
        <v/>
      </c>
      <c r="S370" s="14" t="str">
        <f t="shared" si="218"/>
        <v/>
      </c>
      <c r="T370" s="14" t="str">
        <f t="shared" si="219"/>
        <v/>
      </c>
      <c r="U370" s="15" t="str">
        <f>IF(P370="","",P370*Config!$B$6)</f>
        <v/>
      </c>
      <c r="V370" s="15" t="str">
        <f>IF(Q370="","",Q370*Config!$B$6)</f>
        <v/>
      </c>
      <c r="W370" s="15" t="str">
        <f>IF(R370="","",R370*Config!$B$6)</f>
        <v/>
      </c>
      <c r="X370" s="15" t="str">
        <f>IF(S370="","",S370*Config!$B$6)</f>
        <v/>
      </c>
      <c r="Y370" s="15" t="str">
        <f>IF(T370="","",T370*Config!$B$6)</f>
        <v/>
      </c>
      <c r="Z370" s="15" t="str">
        <f>IF(U370="","",Config!$B$4 + SUM($U$2:U370))</f>
        <v/>
      </c>
      <c r="AA370" s="15" t="str">
        <f>IF(V370="","",Config!$B$4 + SUM($V$2:V370))</f>
        <v/>
      </c>
      <c r="AB370" s="15" t="str">
        <f>IF(W370="","",Config!$B$4 + SUM($W$2:W370))</f>
        <v/>
      </c>
      <c r="AC370" s="15" t="str">
        <f>IF(X370="","",Config!$B$4 + SUM($X$2:X370))</f>
        <v/>
      </c>
      <c r="AD370" s="15" t="str">
        <f>IF(Y370="","",Config!$B$4 + SUM($Y$2:Y370))</f>
        <v/>
      </c>
      <c r="AE370" s="15" t="str">
        <f>IF(P370="","",P370*J370/100*Config!$B$11)</f>
        <v/>
      </c>
      <c r="AF370" s="15" t="str">
        <f>IF(Q370="","",Q370*J370/100*Config!$B$11)</f>
        <v/>
      </c>
      <c r="AG370" s="15" t="str">
        <f>IF(R370="","",R370*J370/100*Config!$B$11)</f>
        <v/>
      </c>
      <c r="AH370" s="15" t="str">
        <f>IF(S370="","",S370*J370/100*Config!$B$11)</f>
        <v/>
      </c>
      <c r="AI370" s="15" t="str">
        <f>IF(T370="","",T370*J370/100*Config!$B$11)</f>
        <v/>
      </c>
      <c r="AJ370" s="15" t="str">
        <f>IF(AE370="","",Config!$B$9 + SUM($AE$2:AE370))</f>
        <v/>
      </c>
      <c r="AK370" s="15" t="str">
        <f>IF(AF370="","",Config!$B$9 + SUM($AF$2:AF370))</f>
        <v/>
      </c>
      <c r="AL370" s="15" t="str">
        <f>IF(AG370="","",Config!$B$9 + SUM($AG$2:AG370))</f>
        <v/>
      </c>
      <c r="AM370" s="15" t="str">
        <f>IF(AH370="","",Config!$B$9 + SUM($AH$2:AH370))</f>
        <v/>
      </c>
      <c r="AN370" s="15" t="str">
        <f>IF(AI370="","",Config!$B$9 + SUM($AI$2:AI370))</f>
        <v/>
      </c>
      <c r="AO370" s="16" t="str">
        <f t="shared" si="200"/>
        <v/>
      </c>
      <c r="AP370" s="16" t="str">
        <f t="shared" si="201"/>
        <v/>
      </c>
      <c r="AQ370" s="16" t="str">
        <f t="shared" si="202"/>
        <v/>
      </c>
      <c r="AR370" s="16" t="str">
        <f t="shared" si="203"/>
        <v/>
      </c>
      <c r="AS370" s="16" t="str">
        <f t="shared" si="204"/>
        <v/>
      </c>
      <c r="AT370" s="17" t="str">
        <f t="shared" si="220"/>
        <v/>
      </c>
      <c r="AU370" s="17" t="str">
        <f t="shared" si="221"/>
        <v/>
      </c>
      <c r="AV370" s="17" t="str">
        <f t="shared" si="222"/>
        <v/>
      </c>
      <c r="AW370" s="17" t="str">
        <f t="shared" si="223"/>
        <v/>
      </c>
      <c r="AX370" s="17" t="str">
        <f t="shared" si="224"/>
        <v/>
      </c>
      <c r="AY370" s="17" t="str">
        <f t="shared" si="205"/>
        <v/>
      </c>
      <c r="AZ370" s="17" t="str">
        <f t="shared" si="206"/>
        <v/>
      </c>
      <c r="BA370" s="17" t="str">
        <f t="shared" si="207"/>
        <v/>
      </c>
      <c r="BB370" s="17" t="str">
        <f t="shared" si="208"/>
        <v/>
      </c>
      <c r="BC370" s="17" t="str">
        <f t="shared" si="209"/>
        <v/>
      </c>
      <c r="BD370" s="17" t="str">
        <f>IF(OR(AE370="",B370=""),"",SUMIFS($AE$2:AE370,$B$2:B370,B370))</f>
        <v/>
      </c>
      <c r="BE370" s="17" t="str">
        <f>IF(OR(AF370="",B370=""),"",SUMIFS($AF$2:AF370,$B$2:B370,B370))</f>
        <v/>
      </c>
      <c r="BF370" s="17" t="str">
        <f>IF(OR(AG370="",B370=""),"",SUMIFS($AG$2:AG370,$B$2:B370,B370))</f>
        <v/>
      </c>
      <c r="BG370" s="17" t="str">
        <f>IF(OR(AH370="",B370=""),"",SUMIFS($AH$2:AH370,$B$2:B370,B370))</f>
        <v/>
      </c>
      <c r="BH370" s="17" t="str">
        <f>IF(OR(AI370="",B370=""),"",SUMIFS($AI$2:AI370,$B$2:B370,B370))</f>
        <v/>
      </c>
      <c r="BI370" s="17" t="str">
        <f t="shared" si="225"/>
        <v/>
      </c>
      <c r="BJ370" s="17" t="str">
        <f t="shared" si="226"/>
        <v/>
      </c>
      <c r="BK370" s="17" t="str">
        <f t="shared" si="227"/>
        <v/>
      </c>
      <c r="BL370" s="17" t="str">
        <f t="shared" si="228"/>
        <v/>
      </c>
      <c r="BM370" s="17" t="str">
        <f t="shared" si="229"/>
        <v/>
      </c>
      <c r="BN370" s="17" t="str">
        <f t="shared" si="210"/>
        <v/>
      </c>
      <c r="BO370" s="17" t="str">
        <f t="shared" si="211"/>
        <v/>
      </c>
      <c r="BP370" s="17" t="str">
        <f t="shared" si="212"/>
        <v/>
      </c>
      <c r="BQ370" s="17" t="str">
        <f t="shared" si="213"/>
        <v/>
      </c>
      <c r="BR370" s="17" t="str">
        <f t="shared" si="214"/>
        <v/>
      </c>
    </row>
    <row r="371" spans="1:70" x14ac:dyDescent="0.25">
      <c r="A371">
        <f t="shared" si="198"/>
        <v>370</v>
      </c>
      <c r="B371" s="9"/>
      <c r="C371" s="12"/>
      <c r="D371" s="11" t="str">
        <f t="shared" si="230"/>
        <v/>
      </c>
      <c r="E371" s="11" t="str">
        <f t="shared" si="199"/>
        <v/>
      </c>
      <c r="F371" s="12"/>
      <c r="G371" s="12"/>
      <c r="H371" s="12"/>
      <c r="I371" s="12"/>
      <c r="J371" s="13"/>
      <c r="K371" s="13"/>
      <c r="L371" s="13"/>
      <c r="M371" s="13"/>
      <c r="N371" s="12"/>
      <c r="O371" s="12"/>
      <c r="P371" s="14" t="str">
        <f t="shared" si="215"/>
        <v/>
      </c>
      <c r="Q371" s="14" t="str">
        <f t="shared" si="216"/>
        <v/>
      </c>
      <c r="R371" s="14" t="str">
        <f t="shared" si="217"/>
        <v/>
      </c>
      <c r="S371" s="14" t="str">
        <f t="shared" si="218"/>
        <v/>
      </c>
      <c r="T371" s="14" t="str">
        <f t="shared" si="219"/>
        <v/>
      </c>
      <c r="U371" s="15" t="str">
        <f>IF(P371="","",P371*Config!$B$6)</f>
        <v/>
      </c>
      <c r="V371" s="15" t="str">
        <f>IF(Q371="","",Q371*Config!$B$6)</f>
        <v/>
      </c>
      <c r="W371" s="15" t="str">
        <f>IF(R371="","",R371*Config!$B$6)</f>
        <v/>
      </c>
      <c r="X371" s="15" t="str">
        <f>IF(S371="","",S371*Config!$B$6)</f>
        <v/>
      </c>
      <c r="Y371" s="15" t="str">
        <f>IF(T371="","",T371*Config!$B$6)</f>
        <v/>
      </c>
      <c r="Z371" s="15" t="str">
        <f>IF(U371="","",Config!$B$4 + SUM($U$2:U371))</f>
        <v/>
      </c>
      <c r="AA371" s="15" t="str">
        <f>IF(V371="","",Config!$B$4 + SUM($V$2:V371))</f>
        <v/>
      </c>
      <c r="AB371" s="15" t="str">
        <f>IF(W371="","",Config!$B$4 + SUM($W$2:W371))</f>
        <v/>
      </c>
      <c r="AC371" s="15" t="str">
        <f>IF(X371="","",Config!$B$4 + SUM($X$2:X371))</f>
        <v/>
      </c>
      <c r="AD371" s="15" t="str">
        <f>IF(Y371="","",Config!$B$4 + SUM($Y$2:Y371))</f>
        <v/>
      </c>
      <c r="AE371" s="15" t="str">
        <f>IF(P371="","",P371*J371/100*Config!$B$11)</f>
        <v/>
      </c>
      <c r="AF371" s="15" t="str">
        <f>IF(Q371="","",Q371*J371/100*Config!$B$11)</f>
        <v/>
      </c>
      <c r="AG371" s="15" t="str">
        <f>IF(R371="","",R371*J371/100*Config!$B$11)</f>
        <v/>
      </c>
      <c r="AH371" s="15" t="str">
        <f>IF(S371="","",S371*J371/100*Config!$B$11)</f>
        <v/>
      </c>
      <c r="AI371" s="15" t="str">
        <f>IF(T371="","",T371*J371/100*Config!$B$11)</f>
        <v/>
      </c>
      <c r="AJ371" s="15" t="str">
        <f>IF(AE371="","",Config!$B$9 + SUM($AE$2:AE371))</f>
        <v/>
      </c>
      <c r="AK371" s="15" t="str">
        <f>IF(AF371="","",Config!$B$9 + SUM($AF$2:AF371))</f>
        <v/>
      </c>
      <c r="AL371" s="15" t="str">
        <f>IF(AG371="","",Config!$B$9 + SUM($AG$2:AG371))</f>
        <v/>
      </c>
      <c r="AM371" s="15" t="str">
        <f>IF(AH371="","",Config!$B$9 + SUM($AH$2:AH371))</f>
        <v/>
      </c>
      <c r="AN371" s="15" t="str">
        <f>IF(AI371="","",Config!$B$9 + SUM($AI$2:AI371))</f>
        <v/>
      </c>
      <c r="AO371" s="16" t="str">
        <f t="shared" si="200"/>
        <v/>
      </c>
      <c r="AP371" s="16" t="str">
        <f t="shared" si="201"/>
        <v/>
      </c>
      <c r="AQ371" s="16" t="str">
        <f t="shared" si="202"/>
        <v/>
      </c>
      <c r="AR371" s="16" t="str">
        <f t="shared" si="203"/>
        <v/>
      </c>
      <c r="AS371" s="16" t="str">
        <f t="shared" si="204"/>
        <v/>
      </c>
      <c r="AT371" s="17" t="str">
        <f t="shared" si="220"/>
        <v/>
      </c>
      <c r="AU371" s="17" t="str">
        <f t="shared" si="221"/>
        <v/>
      </c>
      <c r="AV371" s="17" t="str">
        <f t="shared" si="222"/>
        <v/>
      </c>
      <c r="AW371" s="17" t="str">
        <f t="shared" si="223"/>
        <v/>
      </c>
      <c r="AX371" s="17" t="str">
        <f t="shared" si="224"/>
        <v/>
      </c>
      <c r="AY371" s="17" t="str">
        <f t="shared" si="205"/>
        <v/>
      </c>
      <c r="AZ371" s="17" t="str">
        <f t="shared" si="206"/>
        <v/>
      </c>
      <c r="BA371" s="17" t="str">
        <f t="shared" si="207"/>
        <v/>
      </c>
      <c r="BB371" s="17" t="str">
        <f t="shared" si="208"/>
        <v/>
      </c>
      <c r="BC371" s="17" t="str">
        <f t="shared" si="209"/>
        <v/>
      </c>
      <c r="BD371" s="17" t="str">
        <f>IF(OR(AE371="",B371=""),"",SUMIFS($AE$2:AE371,$B$2:B371,B371))</f>
        <v/>
      </c>
      <c r="BE371" s="17" t="str">
        <f>IF(OR(AF371="",B371=""),"",SUMIFS($AF$2:AF371,$B$2:B371,B371))</f>
        <v/>
      </c>
      <c r="BF371" s="17" t="str">
        <f>IF(OR(AG371="",B371=""),"",SUMIFS($AG$2:AG371,$B$2:B371,B371))</f>
        <v/>
      </c>
      <c r="BG371" s="17" t="str">
        <f>IF(OR(AH371="",B371=""),"",SUMIFS($AH$2:AH371,$B$2:B371,B371))</f>
        <v/>
      </c>
      <c r="BH371" s="17" t="str">
        <f>IF(OR(AI371="",B371=""),"",SUMIFS($AI$2:AI371,$B$2:B371,B371))</f>
        <v/>
      </c>
      <c r="BI371" s="17" t="str">
        <f t="shared" si="225"/>
        <v/>
      </c>
      <c r="BJ371" s="17" t="str">
        <f t="shared" si="226"/>
        <v/>
      </c>
      <c r="BK371" s="17" t="str">
        <f t="shared" si="227"/>
        <v/>
      </c>
      <c r="BL371" s="17" t="str">
        <f t="shared" si="228"/>
        <v/>
      </c>
      <c r="BM371" s="17" t="str">
        <f t="shared" si="229"/>
        <v/>
      </c>
      <c r="BN371" s="17" t="str">
        <f t="shared" si="210"/>
        <v/>
      </c>
      <c r="BO371" s="17" t="str">
        <f t="shared" si="211"/>
        <v/>
      </c>
      <c r="BP371" s="17" t="str">
        <f t="shared" si="212"/>
        <v/>
      </c>
      <c r="BQ371" s="17" t="str">
        <f t="shared" si="213"/>
        <v/>
      </c>
      <c r="BR371" s="17" t="str">
        <f t="shared" si="214"/>
        <v/>
      </c>
    </row>
    <row r="372" spans="1:70" x14ac:dyDescent="0.25">
      <c r="A372">
        <f t="shared" si="198"/>
        <v>371</v>
      </c>
      <c r="B372" s="9"/>
      <c r="C372" s="12"/>
      <c r="D372" s="11" t="str">
        <f t="shared" si="230"/>
        <v/>
      </c>
      <c r="E372" s="11" t="str">
        <f t="shared" si="199"/>
        <v/>
      </c>
      <c r="F372" s="12"/>
      <c r="G372" s="12"/>
      <c r="H372" s="12"/>
      <c r="I372" s="12"/>
      <c r="J372" s="13"/>
      <c r="K372" s="13"/>
      <c r="L372" s="13"/>
      <c r="M372" s="13"/>
      <c r="N372" s="12"/>
      <c r="O372" s="12"/>
      <c r="P372" s="14" t="str">
        <f t="shared" si="215"/>
        <v/>
      </c>
      <c r="Q372" s="14" t="str">
        <f t="shared" si="216"/>
        <v/>
      </c>
      <c r="R372" s="14" t="str">
        <f t="shared" si="217"/>
        <v/>
      </c>
      <c r="S372" s="14" t="str">
        <f t="shared" si="218"/>
        <v/>
      </c>
      <c r="T372" s="14" t="str">
        <f t="shared" si="219"/>
        <v/>
      </c>
      <c r="U372" s="15" t="str">
        <f>IF(P372="","",P372*Config!$B$6)</f>
        <v/>
      </c>
      <c r="V372" s="15" t="str">
        <f>IF(Q372="","",Q372*Config!$B$6)</f>
        <v/>
      </c>
      <c r="W372" s="15" t="str">
        <f>IF(R372="","",R372*Config!$B$6)</f>
        <v/>
      </c>
      <c r="X372" s="15" t="str">
        <f>IF(S372="","",S372*Config!$B$6)</f>
        <v/>
      </c>
      <c r="Y372" s="15" t="str">
        <f>IF(T372="","",T372*Config!$B$6)</f>
        <v/>
      </c>
      <c r="Z372" s="15" t="str">
        <f>IF(U372="","",Config!$B$4 + SUM($U$2:U372))</f>
        <v/>
      </c>
      <c r="AA372" s="15" t="str">
        <f>IF(V372="","",Config!$B$4 + SUM($V$2:V372))</f>
        <v/>
      </c>
      <c r="AB372" s="15" t="str">
        <f>IF(W372="","",Config!$B$4 + SUM($W$2:W372))</f>
        <v/>
      </c>
      <c r="AC372" s="15" t="str">
        <f>IF(X372="","",Config!$B$4 + SUM($X$2:X372))</f>
        <v/>
      </c>
      <c r="AD372" s="15" t="str">
        <f>IF(Y372="","",Config!$B$4 + SUM($Y$2:Y372))</f>
        <v/>
      </c>
      <c r="AE372" s="15" t="str">
        <f>IF(P372="","",P372*J372/100*Config!$B$11)</f>
        <v/>
      </c>
      <c r="AF372" s="15" t="str">
        <f>IF(Q372="","",Q372*J372/100*Config!$B$11)</f>
        <v/>
      </c>
      <c r="AG372" s="15" t="str">
        <f>IF(R372="","",R372*J372/100*Config!$B$11)</f>
        <v/>
      </c>
      <c r="AH372" s="15" t="str">
        <f>IF(S372="","",S372*J372/100*Config!$B$11)</f>
        <v/>
      </c>
      <c r="AI372" s="15" t="str">
        <f>IF(T372="","",T372*J372/100*Config!$B$11)</f>
        <v/>
      </c>
      <c r="AJ372" s="15" t="str">
        <f>IF(AE372="","",Config!$B$9 + SUM($AE$2:AE372))</f>
        <v/>
      </c>
      <c r="AK372" s="15" t="str">
        <f>IF(AF372="","",Config!$B$9 + SUM($AF$2:AF372))</f>
        <v/>
      </c>
      <c r="AL372" s="15" t="str">
        <f>IF(AG372="","",Config!$B$9 + SUM($AG$2:AG372))</f>
        <v/>
      </c>
      <c r="AM372" s="15" t="str">
        <f>IF(AH372="","",Config!$B$9 + SUM($AH$2:AH372))</f>
        <v/>
      </c>
      <c r="AN372" s="15" t="str">
        <f>IF(AI372="","",Config!$B$9 + SUM($AI$2:AI372))</f>
        <v/>
      </c>
      <c r="AO372" s="16" t="str">
        <f t="shared" si="200"/>
        <v/>
      </c>
      <c r="AP372" s="16" t="str">
        <f t="shared" si="201"/>
        <v/>
      </c>
      <c r="AQ372" s="16" t="str">
        <f t="shared" si="202"/>
        <v/>
      </c>
      <c r="AR372" s="16" t="str">
        <f t="shared" si="203"/>
        <v/>
      </c>
      <c r="AS372" s="16" t="str">
        <f t="shared" si="204"/>
        <v/>
      </c>
      <c r="AT372" s="17" t="str">
        <f t="shared" si="220"/>
        <v/>
      </c>
      <c r="AU372" s="17" t="str">
        <f t="shared" si="221"/>
        <v/>
      </c>
      <c r="AV372" s="17" t="str">
        <f t="shared" si="222"/>
        <v/>
      </c>
      <c r="AW372" s="17" t="str">
        <f t="shared" si="223"/>
        <v/>
      </c>
      <c r="AX372" s="17" t="str">
        <f t="shared" si="224"/>
        <v/>
      </c>
      <c r="AY372" s="17" t="str">
        <f t="shared" si="205"/>
        <v/>
      </c>
      <c r="AZ372" s="17" t="str">
        <f t="shared" si="206"/>
        <v/>
      </c>
      <c r="BA372" s="17" t="str">
        <f t="shared" si="207"/>
        <v/>
      </c>
      <c r="BB372" s="17" t="str">
        <f t="shared" si="208"/>
        <v/>
      </c>
      <c r="BC372" s="17" t="str">
        <f t="shared" si="209"/>
        <v/>
      </c>
      <c r="BD372" s="17" t="str">
        <f>IF(OR(AE372="",B372=""),"",SUMIFS($AE$2:AE372,$B$2:B372,B372))</f>
        <v/>
      </c>
      <c r="BE372" s="17" t="str">
        <f>IF(OR(AF372="",B372=""),"",SUMIFS($AF$2:AF372,$B$2:B372,B372))</f>
        <v/>
      </c>
      <c r="BF372" s="17" t="str">
        <f>IF(OR(AG372="",B372=""),"",SUMIFS($AG$2:AG372,$B$2:B372,B372))</f>
        <v/>
      </c>
      <c r="BG372" s="17" t="str">
        <f>IF(OR(AH372="",B372=""),"",SUMIFS($AH$2:AH372,$B$2:B372,B372))</f>
        <v/>
      </c>
      <c r="BH372" s="17" t="str">
        <f>IF(OR(AI372="",B372=""),"",SUMIFS($AI$2:AI372,$B$2:B372,B372))</f>
        <v/>
      </c>
      <c r="BI372" s="17" t="str">
        <f t="shared" si="225"/>
        <v/>
      </c>
      <c r="BJ372" s="17" t="str">
        <f t="shared" si="226"/>
        <v/>
      </c>
      <c r="BK372" s="17" t="str">
        <f t="shared" si="227"/>
        <v/>
      </c>
      <c r="BL372" s="17" t="str">
        <f t="shared" si="228"/>
        <v/>
      </c>
      <c r="BM372" s="17" t="str">
        <f t="shared" si="229"/>
        <v/>
      </c>
      <c r="BN372" s="17" t="str">
        <f t="shared" si="210"/>
        <v/>
      </c>
      <c r="BO372" s="17" t="str">
        <f t="shared" si="211"/>
        <v/>
      </c>
      <c r="BP372" s="17" t="str">
        <f t="shared" si="212"/>
        <v/>
      </c>
      <c r="BQ372" s="17" t="str">
        <f t="shared" si="213"/>
        <v/>
      </c>
      <c r="BR372" s="17" t="str">
        <f t="shared" si="214"/>
        <v/>
      </c>
    </row>
    <row r="373" spans="1:70" x14ac:dyDescent="0.25">
      <c r="A373">
        <f t="shared" si="198"/>
        <v>372</v>
      </c>
      <c r="B373" s="9"/>
      <c r="C373" s="12"/>
      <c r="D373" s="11" t="str">
        <f t="shared" si="230"/>
        <v/>
      </c>
      <c r="E373" s="11" t="str">
        <f t="shared" si="199"/>
        <v/>
      </c>
      <c r="F373" s="12"/>
      <c r="G373" s="12"/>
      <c r="H373" s="12"/>
      <c r="I373" s="12"/>
      <c r="J373" s="13"/>
      <c r="K373" s="13"/>
      <c r="L373" s="13"/>
      <c r="M373" s="13"/>
      <c r="N373" s="12"/>
      <c r="O373" s="12"/>
      <c r="P373" s="14" t="str">
        <f t="shared" si="215"/>
        <v/>
      </c>
      <c r="Q373" s="14" t="str">
        <f t="shared" si="216"/>
        <v/>
      </c>
      <c r="R373" s="14" t="str">
        <f t="shared" si="217"/>
        <v/>
      </c>
      <c r="S373" s="14" t="str">
        <f t="shared" si="218"/>
        <v/>
      </c>
      <c r="T373" s="14" t="str">
        <f t="shared" si="219"/>
        <v/>
      </c>
      <c r="U373" s="15" t="str">
        <f>IF(P373="","",P373*Config!$B$6)</f>
        <v/>
      </c>
      <c r="V373" s="15" t="str">
        <f>IF(Q373="","",Q373*Config!$B$6)</f>
        <v/>
      </c>
      <c r="W373" s="15" t="str">
        <f>IF(R373="","",R373*Config!$B$6)</f>
        <v/>
      </c>
      <c r="X373" s="15" t="str">
        <f>IF(S373="","",S373*Config!$B$6)</f>
        <v/>
      </c>
      <c r="Y373" s="15" t="str">
        <f>IF(T373="","",T373*Config!$B$6)</f>
        <v/>
      </c>
      <c r="Z373" s="15" t="str">
        <f>IF(U373="","",Config!$B$4 + SUM($U$2:U373))</f>
        <v/>
      </c>
      <c r="AA373" s="15" t="str">
        <f>IF(V373="","",Config!$B$4 + SUM($V$2:V373))</f>
        <v/>
      </c>
      <c r="AB373" s="15" t="str">
        <f>IF(W373="","",Config!$B$4 + SUM($W$2:W373))</f>
        <v/>
      </c>
      <c r="AC373" s="15" t="str">
        <f>IF(X373="","",Config!$B$4 + SUM($X$2:X373))</f>
        <v/>
      </c>
      <c r="AD373" s="15" t="str">
        <f>IF(Y373="","",Config!$B$4 + SUM($Y$2:Y373))</f>
        <v/>
      </c>
      <c r="AE373" s="15" t="str">
        <f>IF(P373="","",P373*J373/100*Config!$B$11)</f>
        <v/>
      </c>
      <c r="AF373" s="15" t="str">
        <f>IF(Q373="","",Q373*J373/100*Config!$B$11)</f>
        <v/>
      </c>
      <c r="AG373" s="15" t="str">
        <f>IF(R373="","",R373*J373/100*Config!$B$11)</f>
        <v/>
      </c>
      <c r="AH373" s="15" t="str">
        <f>IF(S373="","",S373*J373/100*Config!$B$11)</f>
        <v/>
      </c>
      <c r="AI373" s="15" t="str">
        <f>IF(T373="","",T373*J373/100*Config!$B$11)</f>
        <v/>
      </c>
      <c r="AJ373" s="15" t="str">
        <f>IF(AE373="","",Config!$B$9 + SUM($AE$2:AE373))</f>
        <v/>
      </c>
      <c r="AK373" s="15" t="str">
        <f>IF(AF373="","",Config!$B$9 + SUM($AF$2:AF373))</f>
        <v/>
      </c>
      <c r="AL373" s="15" t="str">
        <f>IF(AG373="","",Config!$B$9 + SUM($AG$2:AG373))</f>
        <v/>
      </c>
      <c r="AM373" s="15" t="str">
        <f>IF(AH373="","",Config!$B$9 + SUM($AH$2:AH373))</f>
        <v/>
      </c>
      <c r="AN373" s="15" t="str">
        <f>IF(AI373="","",Config!$B$9 + SUM($AI$2:AI373))</f>
        <v/>
      </c>
      <c r="AO373" s="16" t="str">
        <f t="shared" si="200"/>
        <v/>
      </c>
      <c r="AP373" s="16" t="str">
        <f t="shared" si="201"/>
        <v/>
      </c>
      <c r="AQ373" s="16" t="str">
        <f t="shared" si="202"/>
        <v/>
      </c>
      <c r="AR373" s="16" t="str">
        <f t="shared" si="203"/>
        <v/>
      </c>
      <c r="AS373" s="16" t="str">
        <f t="shared" si="204"/>
        <v/>
      </c>
      <c r="AT373" s="17" t="str">
        <f t="shared" si="220"/>
        <v/>
      </c>
      <c r="AU373" s="17" t="str">
        <f t="shared" si="221"/>
        <v/>
      </c>
      <c r="AV373" s="17" t="str">
        <f t="shared" si="222"/>
        <v/>
      </c>
      <c r="AW373" s="17" t="str">
        <f t="shared" si="223"/>
        <v/>
      </c>
      <c r="AX373" s="17" t="str">
        <f t="shared" si="224"/>
        <v/>
      </c>
      <c r="AY373" s="17" t="str">
        <f t="shared" si="205"/>
        <v/>
      </c>
      <c r="AZ373" s="17" t="str">
        <f t="shared" si="206"/>
        <v/>
      </c>
      <c r="BA373" s="17" t="str">
        <f t="shared" si="207"/>
        <v/>
      </c>
      <c r="BB373" s="17" t="str">
        <f t="shared" si="208"/>
        <v/>
      </c>
      <c r="BC373" s="17" t="str">
        <f t="shared" si="209"/>
        <v/>
      </c>
      <c r="BD373" s="17" t="str">
        <f>IF(OR(AE373="",B373=""),"",SUMIFS($AE$2:AE373,$B$2:B373,B373))</f>
        <v/>
      </c>
      <c r="BE373" s="17" t="str">
        <f>IF(OR(AF373="",B373=""),"",SUMIFS($AF$2:AF373,$B$2:B373,B373))</f>
        <v/>
      </c>
      <c r="BF373" s="17" t="str">
        <f>IF(OR(AG373="",B373=""),"",SUMIFS($AG$2:AG373,$B$2:B373,B373))</f>
        <v/>
      </c>
      <c r="BG373" s="17" t="str">
        <f>IF(OR(AH373="",B373=""),"",SUMIFS($AH$2:AH373,$B$2:B373,B373))</f>
        <v/>
      </c>
      <c r="BH373" s="17" t="str">
        <f>IF(OR(AI373="",B373=""),"",SUMIFS($AI$2:AI373,$B$2:B373,B373))</f>
        <v/>
      </c>
      <c r="BI373" s="17" t="str">
        <f t="shared" si="225"/>
        <v/>
      </c>
      <c r="BJ373" s="17" t="str">
        <f t="shared" si="226"/>
        <v/>
      </c>
      <c r="BK373" s="17" t="str">
        <f t="shared" si="227"/>
        <v/>
      </c>
      <c r="BL373" s="17" t="str">
        <f t="shared" si="228"/>
        <v/>
      </c>
      <c r="BM373" s="17" t="str">
        <f t="shared" si="229"/>
        <v/>
      </c>
      <c r="BN373" s="17" t="str">
        <f t="shared" si="210"/>
        <v/>
      </c>
      <c r="BO373" s="17" t="str">
        <f t="shared" si="211"/>
        <v/>
      </c>
      <c r="BP373" s="17" t="str">
        <f t="shared" si="212"/>
        <v/>
      </c>
      <c r="BQ373" s="17" t="str">
        <f t="shared" si="213"/>
        <v/>
      </c>
      <c r="BR373" s="17" t="str">
        <f t="shared" si="214"/>
        <v/>
      </c>
    </row>
    <row r="374" spans="1:70" x14ac:dyDescent="0.25">
      <c r="A374">
        <f t="shared" si="198"/>
        <v>373</v>
      </c>
      <c r="B374" s="9"/>
      <c r="C374" s="12"/>
      <c r="D374" s="11" t="str">
        <f t="shared" si="230"/>
        <v/>
      </c>
      <c r="E374" s="11" t="str">
        <f t="shared" si="199"/>
        <v/>
      </c>
      <c r="F374" s="12"/>
      <c r="G374" s="12"/>
      <c r="H374" s="12"/>
      <c r="I374" s="12"/>
      <c r="J374" s="13"/>
      <c r="K374" s="13"/>
      <c r="L374" s="13"/>
      <c r="M374" s="13"/>
      <c r="N374" s="12"/>
      <c r="O374" s="12"/>
      <c r="P374" s="14" t="str">
        <f t="shared" si="215"/>
        <v/>
      </c>
      <c r="Q374" s="14" t="str">
        <f t="shared" si="216"/>
        <v/>
      </c>
      <c r="R374" s="14" t="str">
        <f t="shared" si="217"/>
        <v/>
      </c>
      <c r="S374" s="14" t="str">
        <f t="shared" si="218"/>
        <v/>
      </c>
      <c r="T374" s="14" t="str">
        <f t="shared" si="219"/>
        <v/>
      </c>
      <c r="U374" s="15" t="str">
        <f>IF(P374="","",P374*Config!$B$6)</f>
        <v/>
      </c>
      <c r="V374" s="15" t="str">
        <f>IF(Q374="","",Q374*Config!$B$6)</f>
        <v/>
      </c>
      <c r="W374" s="15" t="str">
        <f>IF(R374="","",R374*Config!$B$6)</f>
        <v/>
      </c>
      <c r="X374" s="15" t="str">
        <f>IF(S374="","",S374*Config!$B$6)</f>
        <v/>
      </c>
      <c r="Y374" s="15" t="str">
        <f>IF(T374="","",T374*Config!$B$6)</f>
        <v/>
      </c>
      <c r="Z374" s="15" t="str">
        <f>IF(U374="","",Config!$B$4 + SUM($U$2:U374))</f>
        <v/>
      </c>
      <c r="AA374" s="15" t="str">
        <f>IF(V374="","",Config!$B$4 + SUM($V$2:V374))</f>
        <v/>
      </c>
      <c r="AB374" s="15" t="str">
        <f>IF(W374="","",Config!$B$4 + SUM($W$2:W374))</f>
        <v/>
      </c>
      <c r="AC374" s="15" t="str">
        <f>IF(X374="","",Config!$B$4 + SUM($X$2:X374))</f>
        <v/>
      </c>
      <c r="AD374" s="15" t="str">
        <f>IF(Y374="","",Config!$B$4 + SUM($Y$2:Y374))</f>
        <v/>
      </c>
      <c r="AE374" s="15" t="str">
        <f>IF(P374="","",P374*J374/100*Config!$B$11)</f>
        <v/>
      </c>
      <c r="AF374" s="15" t="str">
        <f>IF(Q374="","",Q374*J374/100*Config!$B$11)</f>
        <v/>
      </c>
      <c r="AG374" s="15" t="str">
        <f>IF(R374="","",R374*J374/100*Config!$B$11)</f>
        <v/>
      </c>
      <c r="AH374" s="15" t="str">
        <f>IF(S374="","",S374*J374/100*Config!$B$11)</f>
        <v/>
      </c>
      <c r="AI374" s="15" t="str">
        <f>IF(T374="","",T374*J374/100*Config!$B$11)</f>
        <v/>
      </c>
      <c r="AJ374" s="15" t="str">
        <f>IF(AE374="","",Config!$B$9 + SUM($AE$2:AE374))</f>
        <v/>
      </c>
      <c r="AK374" s="15" t="str">
        <f>IF(AF374="","",Config!$B$9 + SUM($AF$2:AF374))</f>
        <v/>
      </c>
      <c r="AL374" s="15" t="str">
        <f>IF(AG374="","",Config!$B$9 + SUM($AG$2:AG374))</f>
        <v/>
      </c>
      <c r="AM374" s="15" t="str">
        <f>IF(AH374="","",Config!$B$9 + SUM($AH$2:AH374))</f>
        <v/>
      </c>
      <c r="AN374" s="15" t="str">
        <f>IF(AI374="","",Config!$B$9 + SUM($AI$2:AI374))</f>
        <v/>
      </c>
      <c r="AO374" s="16" t="str">
        <f t="shared" si="200"/>
        <v/>
      </c>
      <c r="AP374" s="16" t="str">
        <f t="shared" si="201"/>
        <v/>
      </c>
      <c r="AQ374" s="16" t="str">
        <f t="shared" si="202"/>
        <v/>
      </c>
      <c r="AR374" s="16" t="str">
        <f t="shared" si="203"/>
        <v/>
      </c>
      <c r="AS374" s="16" t="str">
        <f t="shared" si="204"/>
        <v/>
      </c>
      <c r="AT374" s="17" t="str">
        <f t="shared" si="220"/>
        <v/>
      </c>
      <c r="AU374" s="17" t="str">
        <f t="shared" si="221"/>
        <v/>
      </c>
      <c r="AV374" s="17" t="str">
        <f t="shared" si="222"/>
        <v/>
      </c>
      <c r="AW374" s="17" t="str">
        <f t="shared" si="223"/>
        <v/>
      </c>
      <c r="AX374" s="17" t="str">
        <f t="shared" si="224"/>
        <v/>
      </c>
      <c r="AY374" s="17" t="str">
        <f t="shared" si="205"/>
        <v/>
      </c>
      <c r="AZ374" s="17" t="str">
        <f t="shared" si="206"/>
        <v/>
      </c>
      <c r="BA374" s="17" t="str">
        <f t="shared" si="207"/>
        <v/>
      </c>
      <c r="BB374" s="17" t="str">
        <f t="shared" si="208"/>
        <v/>
      </c>
      <c r="BC374" s="17" t="str">
        <f t="shared" si="209"/>
        <v/>
      </c>
      <c r="BD374" s="17" t="str">
        <f>IF(OR(AE374="",B374=""),"",SUMIFS($AE$2:AE374,$B$2:B374,B374))</f>
        <v/>
      </c>
      <c r="BE374" s="17" t="str">
        <f>IF(OR(AF374="",B374=""),"",SUMIFS($AF$2:AF374,$B$2:B374,B374))</f>
        <v/>
      </c>
      <c r="BF374" s="17" t="str">
        <f>IF(OR(AG374="",B374=""),"",SUMIFS($AG$2:AG374,$B$2:B374,B374))</f>
        <v/>
      </c>
      <c r="BG374" s="17" t="str">
        <f>IF(OR(AH374="",B374=""),"",SUMIFS($AH$2:AH374,$B$2:B374,B374))</f>
        <v/>
      </c>
      <c r="BH374" s="17" t="str">
        <f>IF(OR(AI374="",B374=""),"",SUMIFS($AI$2:AI374,$B$2:B374,B374))</f>
        <v/>
      </c>
      <c r="BI374" s="17" t="str">
        <f t="shared" si="225"/>
        <v/>
      </c>
      <c r="BJ374" s="17" t="str">
        <f t="shared" si="226"/>
        <v/>
      </c>
      <c r="BK374" s="17" t="str">
        <f t="shared" si="227"/>
        <v/>
      </c>
      <c r="BL374" s="17" t="str">
        <f t="shared" si="228"/>
        <v/>
      </c>
      <c r="BM374" s="17" t="str">
        <f t="shared" si="229"/>
        <v/>
      </c>
      <c r="BN374" s="17" t="str">
        <f t="shared" si="210"/>
        <v/>
      </c>
      <c r="BO374" s="17" t="str">
        <f t="shared" si="211"/>
        <v/>
      </c>
      <c r="BP374" s="17" t="str">
        <f t="shared" si="212"/>
        <v/>
      </c>
      <c r="BQ374" s="17" t="str">
        <f t="shared" si="213"/>
        <v/>
      </c>
      <c r="BR374" s="17" t="str">
        <f t="shared" si="214"/>
        <v/>
      </c>
    </row>
    <row r="375" spans="1:70" x14ac:dyDescent="0.25">
      <c r="A375">
        <f t="shared" si="198"/>
        <v>374</v>
      </c>
      <c r="B375" s="9"/>
      <c r="C375" s="12"/>
      <c r="D375" s="11" t="str">
        <f t="shared" si="230"/>
        <v/>
      </c>
      <c r="E375" s="11" t="str">
        <f t="shared" si="199"/>
        <v/>
      </c>
      <c r="F375" s="12"/>
      <c r="G375" s="12"/>
      <c r="H375" s="12"/>
      <c r="I375" s="12"/>
      <c r="J375" s="13"/>
      <c r="K375" s="13"/>
      <c r="L375" s="13"/>
      <c r="M375" s="13"/>
      <c r="N375" s="12"/>
      <c r="O375" s="12"/>
      <c r="P375" s="14" t="str">
        <f t="shared" si="215"/>
        <v/>
      </c>
      <c r="Q375" s="14" t="str">
        <f t="shared" si="216"/>
        <v/>
      </c>
      <c r="R375" s="14" t="str">
        <f t="shared" si="217"/>
        <v/>
      </c>
      <c r="S375" s="14" t="str">
        <f t="shared" si="218"/>
        <v/>
      </c>
      <c r="T375" s="14" t="str">
        <f t="shared" si="219"/>
        <v/>
      </c>
      <c r="U375" s="15" t="str">
        <f>IF(P375="","",P375*Config!$B$6)</f>
        <v/>
      </c>
      <c r="V375" s="15" t="str">
        <f>IF(Q375="","",Q375*Config!$B$6)</f>
        <v/>
      </c>
      <c r="W375" s="15" t="str">
        <f>IF(R375="","",R375*Config!$B$6)</f>
        <v/>
      </c>
      <c r="X375" s="15" t="str">
        <f>IF(S375="","",S375*Config!$B$6)</f>
        <v/>
      </c>
      <c r="Y375" s="15" t="str">
        <f>IF(T375="","",T375*Config!$B$6)</f>
        <v/>
      </c>
      <c r="Z375" s="15" t="str">
        <f>IF(U375="","",Config!$B$4 + SUM($U$2:U375))</f>
        <v/>
      </c>
      <c r="AA375" s="15" t="str">
        <f>IF(V375="","",Config!$B$4 + SUM($V$2:V375))</f>
        <v/>
      </c>
      <c r="AB375" s="15" t="str">
        <f>IF(W375="","",Config!$B$4 + SUM($W$2:W375))</f>
        <v/>
      </c>
      <c r="AC375" s="15" t="str">
        <f>IF(X375="","",Config!$B$4 + SUM($X$2:X375))</f>
        <v/>
      </c>
      <c r="AD375" s="15" t="str">
        <f>IF(Y375="","",Config!$B$4 + SUM($Y$2:Y375))</f>
        <v/>
      </c>
      <c r="AE375" s="15" t="str">
        <f>IF(P375="","",P375*J375/100*Config!$B$11)</f>
        <v/>
      </c>
      <c r="AF375" s="15" t="str">
        <f>IF(Q375="","",Q375*J375/100*Config!$B$11)</f>
        <v/>
      </c>
      <c r="AG375" s="15" t="str">
        <f>IF(R375="","",R375*J375/100*Config!$B$11)</f>
        <v/>
      </c>
      <c r="AH375" s="15" t="str">
        <f>IF(S375="","",S375*J375/100*Config!$B$11)</f>
        <v/>
      </c>
      <c r="AI375" s="15" t="str">
        <f>IF(T375="","",T375*J375/100*Config!$B$11)</f>
        <v/>
      </c>
      <c r="AJ375" s="15" t="str">
        <f>IF(AE375="","",Config!$B$9 + SUM($AE$2:AE375))</f>
        <v/>
      </c>
      <c r="AK375" s="15" t="str">
        <f>IF(AF375="","",Config!$B$9 + SUM($AF$2:AF375))</f>
        <v/>
      </c>
      <c r="AL375" s="15" t="str">
        <f>IF(AG375="","",Config!$B$9 + SUM($AG$2:AG375))</f>
        <v/>
      </c>
      <c r="AM375" s="15" t="str">
        <f>IF(AH375="","",Config!$B$9 + SUM($AH$2:AH375))</f>
        <v/>
      </c>
      <c r="AN375" s="15" t="str">
        <f>IF(AI375="","",Config!$B$9 + SUM($AI$2:AI375))</f>
        <v/>
      </c>
      <c r="AO375" s="16" t="str">
        <f t="shared" si="200"/>
        <v/>
      </c>
      <c r="AP375" s="16" t="str">
        <f t="shared" si="201"/>
        <v/>
      </c>
      <c r="AQ375" s="16" t="str">
        <f t="shared" si="202"/>
        <v/>
      </c>
      <c r="AR375" s="16" t="str">
        <f t="shared" si="203"/>
        <v/>
      </c>
      <c r="AS375" s="16" t="str">
        <f t="shared" si="204"/>
        <v/>
      </c>
      <c r="AT375" s="17" t="str">
        <f t="shared" si="220"/>
        <v/>
      </c>
      <c r="AU375" s="17" t="str">
        <f t="shared" si="221"/>
        <v/>
      </c>
      <c r="AV375" s="17" t="str">
        <f t="shared" si="222"/>
        <v/>
      </c>
      <c r="AW375" s="17" t="str">
        <f t="shared" si="223"/>
        <v/>
      </c>
      <c r="AX375" s="17" t="str">
        <f t="shared" si="224"/>
        <v/>
      </c>
      <c r="AY375" s="17" t="str">
        <f t="shared" si="205"/>
        <v/>
      </c>
      <c r="AZ375" s="17" t="str">
        <f t="shared" si="206"/>
        <v/>
      </c>
      <c r="BA375" s="17" t="str">
        <f t="shared" si="207"/>
        <v/>
      </c>
      <c r="BB375" s="17" t="str">
        <f t="shared" si="208"/>
        <v/>
      </c>
      <c r="BC375" s="17" t="str">
        <f t="shared" si="209"/>
        <v/>
      </c>
      <c r="BD375" s="17" t="str">
        <f>IF(OR(AE375="",B375=""),"",SUMIFS($AE$2:AE375,$B$2:B375,B375))</f>
        <v/>
      </c>
      <c r="BE375" s="17" t="str">
        <f>IF(OR(AF375="",B375=""),"",SUMIFS($AF$2:AF375,$B$2:B375,B375))</f>
        <v/>
      </c>
      <c r="BF375" s="17" t="str">
        <f>IF(OR(AG375="",B375=""),"",SUMIFS($AG$2:AG375,$B$2:B375,B375))</f>
        <v/>
      </c>
      <c r="BG375" s="17" t="str">
        <f>IF(OR(AH375="",B375=""),"",SUMIFS($AH$2:AH375,$B$2:B375,B375))</f>
        <v/>
      </c>
      <c r="BH375" s="17" t="str">
        <f>IF(OR(AI375="",B375=""),"",SUMIFS($AI$2:AI375,$B$2:B375,B375))</f>
        <v/>
      </c>
      <c r="BI375" s="17" t="str">
        <f t="shared" si="225"/>
        <v/>
      </c>
      <c r="BJ375" s="17" t="str">
        <f t="shared" si="226"/>
        <v/>
      </c>
      <c r="BK375" s="17" t="str">
        <f t="shared" si="227"/>
        <v/>
      </c>
      <c r="BL375" s="17" t="str">
        <f t="shared" si="228"/>
        <v/>
      </c>
      <c r="BM375" s="17" t="str">
        <f t="shared" si="229"/>
        <v/>
      </c>
      <c r="BN375" s="17" t="str">
        <f t="shared" si="210"/>
        <v/>
      </c>
      <c r="BO375" s="17" t="str">
        <f t="shared" si="211"/>
        <v/>
      </c>
      <c r="BP375" s="17" t="str">
        <f t="shared" si="212"/>
        <v/>
      </c>
      <c r="BQ375" s="17" t="str">
        <f t="shared" si="213"/>
        <v/>
      </c>
      <c r="BR375" s="17" t="str">
        <f t="shared" si="214"/>
        <v/>
      </c>
    </row>
    <row r="376" spans="1:70" x14ac:dyDescent="0.25">
      <c r="A376">
        <f t="shared" si="198"/>
        <v>375</v>
      </c>
      <c r="B376" s="9"/>
      <c r="C376" s="12"/>
      <c r="D376" s="11" t="str">
        <f t="shared" si="230"/>
        <v/>
      </c>
      <c r="E376" s="11" t="str">
        <f t="shared" si="199"/>
        <v/>
      </c>
      <c r="F376" s="12"/>
      <c r="G376" s="12"/>
      <c r="H376" s="12"/>
      <c r="I376" s="12"/>
      <c r="J376" s="13"/>
      <c r="K376" s="13"/>
      <c r="L376" s="13"/>
      <c r="M376" s="13"/>
      <c r="N376" s="12"/>
      <c r="O376" s="12"/>
      <c r="P376" s="14" t="str">
        <f t="shared" si="215"/>
        <v/>
      </c>
      <c r="Q376" s="14" t="str">
        <f t="shared" si="216"/>
        <v/>
      </c>
      <c r="R376" s="14" t="str">
        <f t="shared" si="217"/>
        <v/>
      </c>
      <c r="S376" s="14" t="str">
        <f t="shared" si="218"/>
        <v/>
      </c>
      <c r="T376" s="14" t="str">
        <f t="shared" si="219"/>
        <v/>
      </c>
      <c r="U376" s="15" t="str">
        <f>IF(P376="","",P376*Config!$B$6)</f>
        <v/>
      </c>
      <c r="V376" s="15" t="str">
        <f>IF(Q376="","",Q376*Config!$B$6)</f>
        <v/>
      </c>
      <c r="W376" s="15" t="str">
        <f>IF(R376="","",R376*Config!$B$6)</f>
        <v/>
      </c>
      <c r="X376" s="15" t="str">
        <f>IF(S376="","",S376*Config!$B$6)</f>
        <v/>
      </c>
      <c r="Y376" s="15" t="str">
        <f>IF(T376="","",T376*Config!$B$6)</f>
        <v/>
      </c>
      <c r="Z376" s="15" t="str">
        <f>IF(U376="","",Config!$B$4 + SUM($U$2:U376))</f>
        <v/>
      </c>
      <c r="AA376" s="15" t="str">
        <f>IF(V376="","",Config!$B$4 + SUM($V$2:V376))</f>
        <v/>
      </c>
      <c r="AB376" s="15" t="str">
        <f>IF(W376="","",Config!$B$4 + SUM($W$2:W376))</f>
        <v/>
      </c>
      <c r="AC376" s="15" t="str">
        <f>IF(X376="","",Config!$B$4 + SUM($X$2:X376))</f>
        <v/>
      </c>
      <c r="AD376" s="15" t="str">
        <f>IF(Y376="","",Config!$B$4 + SUM($Y$2:Y376))</f>
        <v/>
      </c>
      <c r="AE376" s="15" t="str">
        <f>IF(P376="","",P376*J376/100*Config!$B$11)</f>
        <v/>
      </c>
      <c r="AF376" s="15" t="str">
        <f>IF(Q376="","",Q376*J376/100*Config!$B$11)</f>
        <v/>
      </c>
      <c r="AG376" s="15" t="str">
        <f>IF(R376="","",R376*J376/100*Config!$B$11)</f>
        <v/>
      </c>
      <c r="AH376" s="15" t="str">
        <f>IF(S376="","",S376*J376/100*Config!$B$11)</f>
        <v/>
      </c>
      <c r="AI376" s="15" t="str">
        <f>IF(T376="","",T376*J376/100*Config!$B$11)</f>
        <v/>
      </c>
      <c r="AJ376" s="15" t="str">
        <f>IF(AE376="","",Config!$B$9 + SUM($AE$2:AE376))</f>
        <v/>
      </c>
      <c r="AK376" s="15" t="str">
        <f>IF(AF376="","",Config!$B$9 + SUM($AF$2:AF376))</f>
        <v/>
      </c>
      <c r="AL376" s="15" t="str">
        <f>IF(AG376="","",Config!$B$9 + SUM($AG$2:AG376))</f>
        <v/>
      </c>
      <c r="AM376" s="15" t="str">
        <f>IF(AH376="","",Config!$B$9 + SUM($AH$2:AH376))</f>
        <v/>
      </c>
      <c r="AN376" s="15" t="str">
        <f>IF(AI376="","",Config!$B$9 + SUM($AI$2:AI376))</f>
        <v/>
      </c>
      <c r="AO376" s="16" t="str">
        <f t="shared" si="200"/>
        <v/>
      </c>
      <c r="AP376" s="16" t="str">
        <f t="shared" si="201"/>
        <v/>
      </c>
      <c r="AQ376" s="16" t="str">
        <f t="shared" si="202"/>
        <v/>
      </c>
      <c r="AR376" s="16" t="str">
        <f t="shared" si="203"/>
        <v/>
      </c>
      <c r="AS376" s="16" t="str">
        <f t="shared" si="204"/>
        <v/>
      </c>
      <c r="AT376" s="17" t="str">
        <f t="shared" si="220"/>
        <v/>
      </c>
      <c r="AU376" s="17" t="str">
        <f t="shared" si="221"/>
        <v/>
      </c>
      <c r="AV376" s="17" t="str">
        <f t="shared" si="222"/>
        <v/>
      </c>
      <c r="AW376" s="17" t="str">
        <f t="shared" si="223"/>
        <v/>
      </c>
      <c r="AX376" s="17" t="str">
        <f t="shared" si="224"/>
        <v/>
      </c>
      <c r="AY376" s="17" t="str">
        <f t="shared" si="205"/>
        <v/>
      </c>
      <c r="AZ376" s="17" t="str">
        <f t="shared" si="206"/>
        <v/>
      </c>
      <c r="BA376" s="17" t="str">
        <f t="shared" si="207"/>
        <v/>
      </c>
      <c r="BB376" s="17" t="str">
        <f t="shared" si="208"/>
        <v/>
      </c>
      <c r="BC376" s="17" t="str">
        <f t="shared" si="209"/>
        <v/>
      </c>
      <c r="BD376" s="17" t="str">
        <f>IF(OR(AE376="",B376=""),"",SUMIFS($AE$2:AE376,$B$2:B376,B376))</f>
        <v/>
      </c>
      <c r="BE376" s="17" t="str">
        <f>IF(OR(AF376="",B376=""),"",SUMIFS($AF$2:AF376,$B$2:B376,B376))</f>
        <v/>
      </c>
      <c r="BF376" s="17" t="str">
        <f>IF(OR(AG376="",B376=""),"",SUMIFS($AG$2:AG376,$B$2:B376,B376))</f>
        <v/>
      </c>
      <c r="BG376" s="17" t="str">
        <f>IF(OR(AH376="",B376=""),"",SUMIFS($AH$2:AH376,$B$2:B376,B376))</f>
        <v/>
      </c>
      <c r="BH376" s="17" t="str">
        <f>IF(OR(AI376="",B376=""),"",SUMIFS($AI$2:AI376,$B$2:B376,B376))</f>
        <v/>
      </c>
      <c r="BI376" s="17" t="str">
        <f t="shared" si="225"/>
        <v/>
      </c>
      <c r="BJ376" s="17" t="str">
        <f t="shared" si="226"/>
        <v/>
      </c>
      <c r="BK376" s="17" t="str">
        <f t="shared" si="227"/>
        <v/>
      </c>
      <c r="BL376" s="17" t="str">
        <f t="shared" si="228"/>
        <v/>
      </c>
      <c r="BM376" s="17" t="str">
        <f t="shared" si="229"/>
        <v/>
      </c>
      <c r="BN376" s="17" t="str">
        <f t="shared" si="210"/>
        <v/>
      </c>
      <c r="BO376" s="17" t="str">
        <f t="shared" si="211"/>
        <v/>
      </c>
      <c r="BP376" s="17" t="str">
        <f t="shared" si="212"/>
        <v/>
      </c>
      <c r="BQ376" s="17" t="str">
        <f t="shared" si="213"/>
        <v/>
      </c>
      <c r="BR376" s="17" t="str">
        <f t="shared" si="214"/>
        <v/>
      </c>
    </row>
    <row r="377" spans="1:70" x14ac:dyDescent="0.25">
      <c r="A377">
        <f t="shared" si="198"/>
        <v>376</v>
      </c>
      <c r="B377" s="9"/>
      <c r="C377" s="12"/>
      <c r="D377" s="11" t="str">
        <f t="shared" si="230"/>
        <v/>
      </c>
      <c r="E377" s="11" t="str">
        <f t="shared" si="199"/>
        <v/>
      </c>
      <c r="F377" s="12"/>
      <c r="G377" s="12"/>
      <c r="H377" s="12"/>
      <c r="I377" s="12"/>
      <c r="J377" s="13"/>
      <c r="K377" s="13"/>
      <c r="L377" s="13"/>
      <c r="M377" s="13"/>
      <c r="N377" s="12"/>
      <c r="O377" s="12"/>
      <c r="P377" s="14" t="str">
        <f t="shared" si="215"/>
        <v/>
      </c>
      <c r="Q377" s="14" t="str">
        <f t="shared" si="216"/>
        <v/>
      </c>
      <c r="R377" s="14" t="str">
        <f t="shared" si="217"/>
        <v/>
      </c>
      <c r="S377" s="14" t="str">
        <f t="shared" si="218"/>
        <v/>
      </c>
      <c r="T377" s="14" t="str">
        <f t="shared" si="219"/>
        <v/>
      </c>
      <c r="U377" s="15" t="str">
        <f>IF(P377="","",P377*Config!$B$6)</f>
        <v/>
      </c>
      <c r="V377" s="15" t="str">
        <f>IF(Q377="","",Q377*Config!$B$6)</f>
        <v/>
      </c>
      <c r="W377" s="15" t="str">
        <f>IF(R377="","",R377*Config!$B$6)</f>
        <v/>
      </c>
      <c r="X377" s="15" t="str">
        <f>IF(S377="","",S377*Config!$B$6)</f>
        <v/>
      </c>
      <c r="Y377" s="15" t="str">
        <f>IF(T377="","",T377*Config!$B$6)</f>
        <v/>
      </c>
      <c r="Z377" s="15" t="str">
        <f>IF(U377="","",Config!$B$4 + SUM($U$2:U377))</f>
        <v/>
      </c>
      <c r="AA377" s="15" t="str">
        <f>IF(V377="","",Config!$B$4 + SUM($V$2:V377))</f>
        <v/>
      </c>
      <c r="AB377" s="15" t="str">
        <f>IF(W377="","",Config!$B$4 + SUM($W$2:W377))</f>
        <v/>
      </c>
      <c r="AC377" s="15" t="str">
        <f>IF(X377="","",Config!$B$4 + SUM($X$2:X377))</f>
        <v/>
      </c>
      <c r="AD377" s="15" t="str">
        <f>IF(Y377="","",Config!$B$4 + SUM($Y$2:Y377))</f>
        <v/>
      </c>
      <c r="AE377" s="15" t="str">
        <f>IF(P377="","",P377*J377/100*Config!$B$11)</f>
        <v/>
      </c>
      <c r="AF377" s="15" t="str">
        <f>IF(Q377="","",Q377*J377/100*Config!$B$11)</f>
        <v/>
      </c>
      <c r="AG377" s="15" t="str">
        <f>IF(R377="","",R377*J377/100*Config!$B$11)</f>
        <v/>
      </c>
      <c r="AH377" s="15" t="str">
        <f>IF(S377="","",S377*J377/100*Config!$B$11)</f>
        <v/>
      </c>
      <c r="AI377" s="15" t="str">
        <f>IF(T377="","",T377*J377/100*Config!$B$11)</f>
        <v/>
      </c>
      <c r="AJ377" s="15" t="str">
        <f>IF(AE377="","",Config!$B$9 + SUM($AE$2:AE377))</f>
        <v/>
      </c>
      <c r="AK377" s="15" t="str">
        <f>IF(AF377="","",Config!$B$9 + SUM($AF$2:AF377))</f>
        <v/>
      </c>
      <c r="AL377" s="15" t="str">
        <f>IF(AG377="","",Config!$B$9 + SUM($AG$2:AG377))</f>
        <v/>
      </c>
      <c r="AM377" s="15" t="str">
        <f>IF(AH377="","",Config!$B$9 + SUM($AH$2:AH377))</f>
        <v/>
      </c>
      <c r="AN377" s="15" t="str">
        <f>IF(AI377="","",Config!$B$9 + SUM($AI$2:AI377))</f>
        <v/>
      </c>
      <c r="AO377" s="16" t="str">
        <f t="shared" si="200"/>
        <v/>
      </c>
      <c r="AP377" s="16" t="str">
        <f t="shared" si="201"/>
        <v/>
      </c>
      <c r="AQ377" s="16" t="str">
        <f t="shared" si="202"/>
        <v/>
      </c>
      <c r="AR377" s="16" t="str">
        <f t="shared" si="203"/>
        <v/>
      </c>
      <c r="AS377" s="16" t="str">
        <f t="shared" si="204"/>
        <v/>
      </c>
      <c r="AT377" s="17" t="str">
        <f t="shared" si="220"/>
        <v/>
      </c>
      <c r="AU377" s="17" t="str">
        <f t="shared" si="221"/>
        <v/>
      </c>
      <c r="AV377" s="17" t="str">
        <f t="shared" si="222"/>
        <v/>
      </c>
      <c r="AW377" s="17" t="str">
        <f t="shared" si="223"/>
        <v/>
      </c>
      <c r="AX377" s="17" t="str">
        <f t="shared" si="224"/>
        <v/>
      </c>
      <c r="AY377" s="17" t="str">
        <f t="shared" si="205"/>
        <v/>
      </c>
      <c r="AZ377" s="17" t="str">
        <f t="shared" si="206"/>
        <v/>
      </c>
      <c r="BA377" s="17" t="str">
        <f t="shared" si="207"/>
        <v/>
      </c>
      <c r="BB377" s="17" t="str">
        <f t="shared" si="208"/>
        <v/>
      </c>
      <c r="BC377" s="17" t="str">
        <f t="shared" si="209"/>
        <v/>
      </c>
      <c r="BD377" s="17" t="str">
        <f>IF(OR(AE377="",B377=""),"",SUMIFS($AE$2:AE377,$B$2:B377,B377))</f>
        <v/>
      </c>
      <c r="BE377" s="17" t="str">
        <f>IF(OR(AF377="",B377=""),"",SUMIFS($AF$2:AF377,$B$2:B377,B377))</f>
        <v/>
      </c>
      <c r="BF377" s="17" t="str">
        <f>IF(OR(AG377="",B377=""),"",SUMIFS($AG$2:AG377,$B$2:B377,B377))</f>
        <v/>
      </c>
      <c r="BG377" s="17" t="str">
        <f>IF(OR(AH377="",B377=""),"",SUMIFS($AH$2:AH377,$B$2:B377,B377))</f>
        <v/>
      </c>
      <c r="BH377" s="17" t="str">
        <f>IF(OR(AI377="",B377=""),"",SUMIFS($AI$2:AI377,$B$2:B377,B377))</f>
        <v/>
      </c>
      <c r="BI377" s="17" t="str">
        <f t="shared" si="225"/>
        <v/>
      </c>
      <c r="BJ377" s="17" t="str">
        <f t="shared" si="226"/>
        <v/>
      </c>
      <c r="BK377" s="17" t="str">
        <f t="shared" si="227"/>
        <v/>
      </c>
      <c r="BL377" s="17" t="str">
        <f t="shared" si="228"/>
        <v/>
      </c>
      <c r="BM377" s="17" t="str">
        <f t="shared" si="229"/>
        <v/>
      </c>
      <c r="BN377" s="17" t="str">
        <f t="shared" si="210"/>
        <v/>
      </c>
      <c r="BO377" s="17" t="str">
        <f t="shared" si="211"/>
        <v/>
      </c>
      <c r="BP377" s="17" t="str">
        <f t="shared" si="212"/>
        <v/>
      </c>
      <c r="BQ377" s="17" t="str">
        <f t="shared" si="213"/>
        <v/>
      </c>
      <c r="BR377" s="17" t="str">
        <f t="shared" si="214"/>
        <v/>
      </c>
    </row>
    <row r="378" spans="1:70" x14ac:dyDescent="0.25">
      <c r="A378">
        <f t="shared" si="198"/>
        <v>377</v>
      </c>
      <c r="B378" s="9"/>
      <c r="C378" s="12"/>
      <c r="D378" s="11" t="str">
        <f t="shared" si="230"/>
        <v/>
      </c>
      <c r="E378" s="11" t="str">
        <f t="shared" si="199"/>
        <v/>
      </c>
      <c r="F378" s="12"/>
      <c r="G378" s="12"/>
      <c r="H378" s="12"/>
      <c r="I378" s="12"/>
      <c r="J378" s="13"/>
      <c r="K378" s="13"/>
      <c r="L378" s="13"/>
      <c r="M378" s="13"/>
      <c r="N378" s="12"/>
      <c r="O378" s="12"/>
      <c r="P378" s="14" t="str">
        <f t="shared" si="215"/>
        <v/>
      </c>
      <c r="Q378" s="14" t="str">
        <f t="shared" si="216"/>
        <v/>
      </c>
      <c r="R378" s="14" t="str">
        <f t="shared" si="217"/>
        <v/>
      </c>
      <c r="S378" s="14" t="str">
        <f t="shared" si="218"/>
        <v/>
      </c>
      <c r="T378" s="14" t="str">
        <f t="shared" si="219"/>
        <v/>
      </c>
      <c r="U378" s="15" t="str">
        <f>IF(P378="","",P378*Config!$B$6)</f>
        <v/>
      </c>
      <c r="V378" s="15" t="str">
        <f>IF(Q378="","",Q378*Config!$B$6)</f>
        <v/>
      </c>
      <c r="W378" s="15" t="str">
        <f>IF(R378="","",R378*Config!$B$6)</f>
        <v/>
      </c>
      <c r="X378" s="15" t="str">
        <f>IF(S378="","",S378*Config!$B$6)</f>
        <v/>
      </c>
      <c r="Y378" s="15" t="str">
        <f>IF(T378="","",T378*Config!$B$6)</f>
        <v/>
      </c>
      <c r="Z378" s="15" t="str">
        <f>IF(U378="","",Config!$B$4 + SUM($U$2:U378))</f>
        <v/>
      </c>
      <c r="AA378" s="15" t="str">
        <f>IF(V378="","",Config!$B$4 + SUM($V$2:V378))</f>
        <v/>
      </c>
      <c r="AB378" s="15" t="str">
        <f>IF(W378="","",Config!$B$4 + SUM($W$2:W378))</f>
        <v/>
      </c>
      <c r="AC378" s="15" t="str">
        <f>IF(X378="","",Config!$B$4 + SUM($X$2:X378))</f>
        <v/>
      </c>
      <c r="AD378" s="15" t="str">
        <f>IF(Y378="","",Config!$B$4 + SUM($Y$2:Y378))</f>
        <v/>
      </c>
      <c r="AE378" s="15" t="str">
        <f>IF(P378="","",P378*J378/100*Config!$B$11)</f>
        <v/>
      </c>
      <c r="AF378" s="15" t="str">
        <f>IF(Q378="","",Q378*J378/100*Config!$B$11)</f>
        <v/>
      </c>
      <c r="AG378" s="15" t="str">
        <f>IF(R378="","",R378*J378/100*Config!$B$11)</f>
        <v/>
      </c>
      <c r="AH378" s="15" t="str">
        <f>IF(S378="","",S378*J378/100*Config!$B$11)</f>
        <v/>
      </c>
      <c r="AI378" s="15" t="str">
        <f>IF(T378="","",T378*J378/100*Config!$B$11)</f>
        <v/>
      </c>
      <c r="AJ378" s="15" t="str">
        <f>IF(AE378="","",Config!$B$9 + SUM($AE$2:AE378))</f>
        <v/>
      </c>
      <c r="AK378" s="15" t="str">
        <f>IF(AF378="","",Config!$B$9 + SUM($AF$2:AF378))</f>
        <v/>
      </c>
      <c r="AL378" s="15" t="str">
        <f>IF(AG378="","",Config!$B$9 + SUM($AG$2:AG378))</f>
        <v/>
      </c>
      <c r="AM378" s="15" t="str">
        <f>IF(AH378="","",Config!$B$9 + SUM($AH$2:AH378))</f>
        <v/>
      </c>
      <c r="AN378" s="15" t="str">
        <f>IF(AI378="","",Config!$B$9 + SUM($AI$2:AI378))</f>
        <v/>
      </c>
      <c r="AO378" s="16" t="str">
        <f t="shared" si="200"/>
        <v/>
      </c>
      <c r="AP378" s="16" t="str">
        <f t="shared" si="201"/>
        <v/>
      </c>
      <c r="AQ378" s="16" t="str">
        <f t="shared" si="202"/>
        <v/>
      </c>
      <c r="AR378" s="16" t="str">
        <f t="shared" si="203"/>
        <v/>
      </c>
      <c r="AS378" s="16" t="str">
        <f t="shared" si="204"/>
        <v/>
      </c>
      <c r="AT378" s="17" t="str">
        <f t="shared" si="220"/>
        <v/>
      </c>
      <c r="AU378" s="17" t="str">
        <f t="shared" si="221"/>
        <v/>
      </c>
      <c r="AV378" s="17" t="str">
        <f t="shared" si="222"/>
        <v/>
      </c>
      <c r="AW378" s="17" t="str">
        <f t="shared" si="223"/>
        <v/>
      </c>
      <c r="AX378" s="17" t="str">
        <f t="shared" si="224"/>
        <v/>
      </c>
      <c r="AY378" s="17" t="str">
        <f t="shared" si="205"/>
        <v/>
      </c>
      <c r="AZ378" s="17" t="str">
        <f t="shared" si="206"/>
        <v/>
      </c>
      <c r="BA378" s="17" t="str">
        <f t="shared" si="207"/>
        <v/>
      </c>
      <c r="BB378" s="17" t="str">
        <f t="shared" si="208"/>
        <v/>
      </c>
      <c r="BC378" s="17" t="str">
        <f t="shared" si="209"/>
        <v/>
      </c>
      <c r="BD378" s="17" t="str">
        <f>IF(OR(AE378="",B378=""),"",SUMIFS($AE$2:AE378,$B$2:B378,B378))</f>
        <v/>
      </c>
      <c r="BE378" s="17" t="str">
        <f>IF(OR(AF378="",B378=""),"",SUMIFS($AF$2:AF378,$B$2:B378,B378))</f>
        <v/>
      </c>
      <c r="BF378" s="17" t="str">
        <f>IF(OR(AG378="",B378=""),"",SUMIFS($AG$2:AG378,$B$2:B378,B378))</f>
        <v/>
      </c>
      <c r="BG378" s="17" t="str">
        <f>IF(OR(AH378="",B378=""),"",SUMIFS($AH$2:AH378,$B$2:B378,B378))</f>
        <v/>
      </c>
      <c r="BH378" s="17" t="str">
        <f>IF(OR(AI378="",B378=""),"",SUMIFS($AI$2:AI378,$B$2:B378,B378))</f>
        <v/>
      </c>
      <c r="BI378" s="17" t="str">
        <f t="shared" si="225"/>
        <v/>
      </c>
      <c r="BJ378" s="17" t="str">
        <f t="shared" si="226"/>
        <v/>
      </c>
      <c r="BK378" s="17" t="str">
        <f t="shared" si="227"/>
        <v/>
      </c>
      <c r="BL378" s="17" t="str">
        <f t="shared" si="228"/>
        <v/>
      </c>
      <c r="BM378" s="17" t="str">
        <f t="shared" si="229"/>
        <v/>
      </c>
      <c r="BN378" s="17" t="str">
        <f t="shared" si="210"/>
        <v/>
      </c>
      <c r="BO378" s="17" t="str">
        <f t="shared" si="211"/>
        <v/>
      </c>
      <c r="BP378" s="17" t="str">
        <f t="shared" si="212"/>
        <v/>
      </c>
      <c r="BQ378" s="17" t="str">
        <f t="shared" si="213"/>
        <v/>
      </c>
      <c r="BR378" s="17" t="str">
        <f t="shared" si="214"/>
        <v/>
      </c>
    </row>
    <row r="379" spans="1:70" x14ac:dyDescent="0.25">
      <c r="A379">
        <f t="shared" si="198"/>
        <v>378</v>
      </c>
      <c r="B379" s="9"/>
      <c r="C379" s="12"/>
      <c r="D379" s="11" t="str">
        <f t="shared" si="230"/>
        <v/>
      </c>
      <c r="E379" s="11" t="str">
        <f t="shared" si="199"/>
        <v/>
      </c>
      <c r="F379" s="12"/>
      <c r="G379" s="12"/>
      <c r="H379" s="12"/>
      <c r="I379" s="12"/>
      <c r="J379" s="13"/>
      <c r="K379" s="13"/>
      <c r="L379" s="13"/>
      <c r="M379" s="13"/>
      <c r="N379" s="12"/>
      <c r="O379" s="12"/>
      <c r="P379" s="14" t="str">
        <f t="shared" si="215"/>
        <v/>
      </c>
      <c r="Q379" s="14" t="str">
        <f t="shared" si="216"/>
        <v/>
      </c>
      <c r="R379" s="14" t="str">
        <f t="shared" si="217"/>
        <v/>
      </c>
      <c r="S379" s="14" t="str">
        <f t="shared" si="218"/>
        <v/>
      </c>
      <c r="T379" s="14" t="str">
        <f t="shared" si="219"/>
        <v/>
      </c>
      <c r="U379" s="15" t="str">
        <f>IF(P379="","",P379*Config!$B$6)</f>
        <v/>
      </c>
      <c r="V379" s="15" t="str">
        <f>IF(Q379="","",Q379*Config!$B$6)</f>
        <v/>
      </c>
      <c r="W379" s="15" t="str">
        <f>IF(R379="","",R379*Config!$B$6)</f>
        <v/>
      </c>
      <c r="X379" s="15" t="str">
        <f>IF(S379="","",S379*Config!$B$6)</f>
        <v/>
      </c>
      <c r="Y379" s="15" t="str">
        <f>IF(T379="","",T379*Config!$B$6)</f>
        <v/>
      </c>
      <c r="Z379" s="15" t="str">
        <f>IF(U379="","",Config!$B$4 + SUM($U$2:U379))</f>
        <v/>
      </c>
      <c r="AA379" s="15" t="str">
        <f>IF(V379="","",Config!$B$4 + SUM($V$2:V379))</f>
        <v/>
      </c>
      <c r="AB379" s="15" t="str">
        <f>IF(W379="","",Config!$B$4 + SUM($W$2:W379))</f>
        <v/>
      </c>
      <c r="AC379" s="15" t="str">
        <f>IF(X379="","",Config!$B$4 + SUM($X$2:X379))</f>
        <v/>
      </c>
      <c r="AD379" s="15" t="str">
        <f>IF(Y379="","",Config!$B$4 + SUM($Y$2:Y379))</f>
        <v/>
      </c>
      <c r="AE379" s="15" t="str">
        <f>IF(P379="","",P379*J379/100*Config!$B$11)</f>
        <v/>
      </c>
      <c r="AF379" s="15" t="str">
        <f>IF(Q379="","",Q379*J379/100*Config!$B$11)</f>
        <v/>
      </c>
      <c r="AG379" s="15" t="str">
        <f>IF(R379="","",R379*J379/100*Config!$B$11)</f>
        <v/>
      </c>
      <c r="AH379" s="15" t="str">
        <f>IF(S379="","",S379*J379/100*Config!$B$11)</f>
        <v/>
      </c>
      <c r="AI379" s="15" t="str">
        <f>IF(T379="","",T379*J379/100*Config!$B$11)</f>
        <v/>
      </c>
      <c r="AJ379" s="15" t="str">
        <f>IF(AE379="","",Config!$B$9 + SUM($AE$2:AE379))</f>
        <v/>
      </c>
      <c r="AK379" s="15" t="str">
        <f>IF(AF379="","",Config!$B$9 + SUM($AF$2:AF379))</f>
        <v/>
      </c>
      <c r="AL379" s="15" t="str">
        <f>IF(AG379="","",Config!$B$9 + SUM($AG$2:AG379))</f>
        <v/>
      </c>
      <c r="AM379" s="15" t="str">
        <f>IF(AH379="","",Config!$B$9 + SUM($AH$2:AH379))</f>
        <v/>
      </c>
      <c r="AN379" s="15" t="str">
        <f>IF(AI379="","",Config!$B$9 + SUM($AI$2:AI379))</f>
        <v/>
      </c>
      <c r="AO379" s="16" t="str">
        <f t="shared" si="200"/>
        <v/>
      </c>
      <c r="AP379" s="16" t="str">
        <f t="shared" si="201"/>
        <v/>
      </c>
      <c r="AQ379" s="16" t="str">
        <f t="shared" si="202"/>
        <v/>
      </c>
      <c r="AR379" s="16" t="str">
        <f t="shared" si="203"/>
        <v/>
      </c>
      <c r="AS379" s="16" t="str">
        <f t="shared" si="204"/>
        <v/>
      </c>
      <c r="AT379" s="17" t="str">
        <f t="shared" si="220"/>
        <v/>
      </c>
      <c r="AU379" s="17" t="str">
        <f t="shared" si="221"/>
        <v/>
      </c>
      <c r="AV379" s="17" t="str">
        <f t="shared" si="222"/>
        <v/>
      </c>
      <c r="AW379" s="17" t="str">
        <f t="shared" si="223"/>
        <v/>
      </c>
      <c r="AX379" s="17" t="str">
        <f t="shared" si="224"/>
        <v/>
      </c>
      <c r="AY379" s="17" t="str">
        <f t="shared" si="205"/>
        <v/>
      </c>
      <c r="AZ379" s="17" t="str">
        <f t="shared" si="206"/>
        <v/>
      </c>
      <c r="BA379" s="17" t="str">
        <f t="shared" si="207"/>
        <v/>
      </c>
      <c r="BB379" s="17" t="str">
        <f t="shared" si="208"/>
        <v/>
      </c>
      <c r="BC379" s="17" t="str">
        <f t="shared" si="209"/>
        <v/>
      </c>
      <c r="BD379" s="17" t="str">
        <f>IF(OR(AE379="",B379=""),"",SUMIFS($AE$2:AE379,$B$2:B379,B379))</f>
        <v/>
      </c>
      <c r="BE379" s="17" t="str">
        <f>IF(OR(AF379="",B379=""),"",SUMIFS($AF$2:AF379,$B$2:B379,B379))</f>
        <v/>
      </c>
      <c r="BF379" s="17" t="str">
        <f>IF(OR(AG379="",B379=""),"",SUMIFS($AG$2:AG379,$B$2:B379,B379))</f>
        <v/>
      </c>
      <c r="BG379" s="17" t="str">
        <f>IF(OR(AH379="",B379=""),"",SUMIFS($AH$2:AH379,$B$2:B379,B379))</f>
        <v/>
      </c>
      <c r="BH379" s="17" t="str">
        <f>IF(OR(AI379="",B379=""),"",SUMIFS($AI$2:AI379,$B$2:B379,B379))</f>
        <v/>
      </c>
      <c r="BI379" s="17" t="str">
        <f t="shared" si="225"/>
        <v/>
      </c>
      <c r="BJ379" s="17" t="str">
        <f t="shared" si="226"/>
        <v/>
      </c>
      <c r="BK379" s="17" t="str">
        <f t="shared" si="227"/>
        <v/>
      </c>
      <c r="BL379" s="17" t="str">
        <f t="shared" si="228"/>
        <v/>
      </c>
      <c r="BM379" s="17" t="str">
        <f t="shared" si="229"/>
        <v/>
      </c>
      <c r="BN379" s="17" t="str">
        <f t="shared" si="210"/>
        <v/>
      </c>
      <c r="BO379" s="17" t="str">
        <f t="shared" si="211"/>
        <v/>
      </c>
      <c r="BP379" s="17" t="str">
        <f t="shared" si="212"/>
        <v/>
      </c>
      <c r="BQ379" s="17" t="str">
        <f t="shared" si="213"/>
        <v/>
      </c>
      <c r="BR379" s="17" t="str">
        <f t="shared" si="214"/>
        <v/>
      </c>
    </row>
    <row r="380" spans="1:70" x14ac:dyDescent="0.25">
      <c r="A380">
        <f t="shared" si="198"/>
        <v>379</v>
      </c>
      <c r="B380" s="9"/>
      <c r="C380" s="12"/>
      <c r="D380" s="11" t="str">
        <f t="shared" si="230"/>
        <v/>
      </c>
      <c r="E380" s="11" t="str">
        <f t="shared" si="199"/>
        <v/>
      </c>
      <c r="F380" s="12"/>
      <c r="G380" s="12"/>
      <c r="H380" s="12"/>
      <c r="I380" s="12"/>
      <c r="J380" s="13"/>
      <c r="K380" s="13"/>
      <c r="L380" s="13"/>
      <c r="M380" s="13"/>
      <c r="N380" s="12"/>
      <c r="O380" s="12"/>
      <c r="P380" s="14" t="str">
        <f t="shared" si="215"/>
        <v/>
      </c>
      <c r="Q380" s="14" t="str">
        <f t="shared" si="216"/>
        <v/>
      </c>
      <c r="R380" s="14" t="str">
        <f t="shared" si="217"/>
        <v/>
      </c>
      <c r="S380" s="14" t="str">
        <f t="shared" si="218"/>
        <v/>
      </c>
      <c r="T380" s="14" t="str">
        <f t="shared" si="219"/>
        <v/>
      </c>
      <c r="U380" s="15" t="str">
        <f>IF(P380="","",P380*Config!$B$6)</f>
        <v/>
      </c>
      <c r="V380" s="15" t="str">
        <f>IF(Q380="","",Q380*Config!$B$6)</f>
        <v/>
      </c>
      <c r="W380" s="15" t="str">
        <f>IF(R380="","",R380*Config!$B$6)</f>
        <v/>
      </c>
      <c r="X380" s="15" t="str">
        <f>IF(S380="","",S380*Config!$B$6)</f>
        <v/>
      </c>
      <c r="Y380" s="15" t="str">
        <f>IF(T380="","",T380*Config!$B$6)</f>
        <v/>
      </c>
      <c r="Z380" s="15" t="str">
        <f>IF(U380="","",Config!$B$4 + SUM($U$2:U380))</f>
        <v/>
      </c>
      <c r="AA380" s="15" t="str">
        <f>IF(V380="","",Config!$B$4 + SUM($V$2:V380))</f>
        <v/>
      </c>
      <c r="AB380" s="15" t="str">
        <f>IF(W380="","",Config!$B$4 + SUM($W$2:W380))</f>
        <v/>
      </c>
      <c r="AC380" s="15" t="str">
        <f>IF(X380="","",Config!$B$4 + SUM($X$2:X380))</f>
        <v/>
      </c>
      <c r="AD380" s="15" t="str">
        <f>IF(Y380="","",Config!$B$4 + SUM($Y$2:Y380))</f>
        <v/>
      </c>
      <c r="AE380" s="15" t="str">
        <f>IF(P380="","",P380*J380/100*Config!$B$11)</f>
        <v/>
      </c>
      <c r="AF380" s="15" t="str">
        <f>IF(Q380="","",Q380*J380/100*Config!$B$11)</f>
        <v/>
      </c>
      <c r="AG380" s="15" t="str">
        <f>IF(R380="","",R380*J380/100*Config!$B$11)</f>
        <v/>
      </c>
      <c r="AH380" s="15" t="str">
        <f>IF(S380="","",S380*J380/100*Config!$B$11)</f>
        <v/>
      </c>
      <c r="AI380" s="15" t="str">
        <f>IF(T380="","",T380*J380/100*Config!$B$11)</f>
        <v/>
      </c>
      <c r="AJ380" s="15" t="str">
        <f>IF(AE380="","",Config!$B$9 + SUM($AE$2:AE380))</f>
        <v/>
      </c>
      <c r="AK380" s="15" t="str">
        <f>IF(AF380="","",Config!$B$9 + SUM($AF$2:AF380))</f>
        <v/>
      </c>
      <c r="AL380" s="15" t="str">
        <f>IF(AG380="","",Config!$B$9 + SUM($AG$2:AG380))</f>
        <v/>
      </c>
      <c r="AM380" s="15" t="str">
        <f>IF(AH380="","",Config!$B$9 + SUM($AH$2:AH380))</f>
        <v/>
      </c>
      <c r="AN380" s="15" t="str">
        <f>IF(AI380="","",Config!$B$9 + SUM($AI$2:AI380))</f>
        <v/>
      </c>
      <c r="AO380" s="16" t="str">
        <f t="shared" si="200"/>
        <v/>
      </c>
      <c r="AP380" s="16" t="str">
        <f t="shared" si="201"/>
        <v/>
      </c>
      <c r="AQ380" s="16" t="str">
        <f t="shared" si="202"/>
        <v/>
      </c>
      <c r="AR380" s="16" t="str">
        <f t="shared" si="203"/>
        <v/>
      </c>
      <c r="AS380" s="16" t="str">
        <f t="shared" si="204"/>
        <v/>
      </c>
      <c r="AT380" s="17" t="str">
        <f t="shared" si="220"/>
        <v/>
      </c>
      <c r="AU380" s="17" t="str">
        <f t="shared" si="221"/>
        <v/>
      </c>
      <c r="AV380" s="17" t="str">
        <f t="shared" si="222"/>
        <v/>
      </c>
      <c r="AW380" s="17" t="str">
        <f t="shared" si="223"/>
        <v/>
      </c>
      <c r="AX380" s="17" t="str">
        <f t="shared" si="224"/>
        <v/>
      </c>
      <c r="AY380" s="17" t="str">
        <f t="shared" si="205"/>
        <v/>
      </c>
      <c r="AZ380" s="17" t="str">
        <f t="shared" si="206"/>
        <v/>
      </c>
      <c r="BA380" s="17" t="str">
        <f t="shared" si="207"/>
        <v/>
      </c>
      <c r="BB380" s="17" t="str">
        <f t="shared" si="208"/>
        <v/>
      </c>
      <c r="BC380" s="17" t="str">
        <f t="shared" si="209"/>
        <v/>
      </c>
      <c r="BD380" s="17" t="str">
        <f>IF(OR(AE380="",B380=""),"",SUMIFS($AE$2:AE380,$B$2:B380,B380))</f>
        <v/>
      </c>
      <c r="BE380" s="17" t="str">
        <f>IF(OR(AF380="",B380=""),"",SUMIFS($AF$2:AF380,$B$2:B380,B380))</f>
        <v/>
      </c>
      <c r="BF380" s="17" t="str">
        <f>IF(OR(AG380="",B380=""),"",SUMIFS($AG$2:AG380,$B$2:B380,B380))</f>
        <v/>
      </c>
      <c r="BG380" s="17" t="str">
        <f>IF(OR(AH380="",B380=""),"",SUMIFS($AH$2:AH380,$B$2:B380,B380))</f>
        <v/>
      </c>
      <c r="BH380" s="17" t="str">
        <f>IF(OR(AI380="",B380=""),"",SUMIFS($AI$2:AI380,$B$2:B380,B380))</f>
        <v/>
      </c>
      <c r="BI380" s="17" t="str">
        <f t="shared" si="225"/>
        <v/>
      </c>
      <c r="BJ380" s="17" t="str">
        <f t="shared" si="226"/>
        <v/>
      </c>
      <c r="BK380" s="17" t="str">
        <f t="shared" si="227"/>
        <v/>
      </c>
      <c r="BL380" s="17" t="str">
        <f t="shared" si="228"/>
        <v/>
      </c>
      <c r="BM380" s="17" t="str">
        <f t="shared" si="229"/>
        <v/>
      </c>
      <c r="BN380" s="17" t="str">
        <f t="shared" si="210"/>
        <v/>
      </c>
      <c r="BO380" s="17" t="str">
        <f t="shared" si="211"/>
        <v/>
      </c>
      <c r="BP380" s="17" t="str">
        <f t="shared" si="212"/>
        <v/>
      </c>
      <c r="BQ380" s="17" t="str">
        <f t="shared" si="213"/>
        <v/>
      </c>
      <c r="BR380" s="17" t="str">
        <f t="shared" si="214"/>
        <v/>
      </c>
    </row>
    <row r="381" spans="1:70" x14ac:dyDescent="0.25">
      <c r="A381">
        <f t="shared" si="198"/>
        <v>380</v>
      </c>
      <c r="B381" s="9"/>
      <c r="C381" s="12"/>
      <c r="D381" s="11" t="str">
        <f t="shared" si="230"/>
        <v/>
      </c>
      <c r="E381" s="11" t="str">
        <f t="shared" si="199"/>
        <v/>
      </c>
      <c r="F381" s="12"/>
      <c r="G381" s="12"/>
      <c r="H381" s="12"/>
      <c r="I381" s="12"/>
      <c r="J381" s="13"/>
      <c r="K381" s="13"/>
      <c r="L381" s="13"/>
      <c r="M381" s="13"/>
      <c r="N381" s="12"/>
      <c r="O381" s="12"/>
      <c r="P381" s="14" t="str">
        <f t="shared" si="215"/>
        <v/>
      </c>
      <c r="Q381" s="14" t="str">
        <f t="shared" si="216"/>
        <v/>
      </c>
      <c r="R381" s="14" t="str">
        <f t="shared" si="217"/>
        <v/>
      </c>
      <c r="S381" s="14" t="str">
        <f t="shared" si="218"/>
        <v/>
      </c>
      <c r="T381" s="14" t="str">
        <f t="shared" si="219"/>
        <v/>
      </c>
      <c r="U381" s="15" t="str">
        <f>IF(P381="","",P381*Config!$B$6)</f>
        <v/>
      </c>
      <c r="V381" s="15" t="str">
        <f>IF(Q381="","",Q381*Config!$B$6)</f>
        <v/>
      </c>
      <c r="W381" s="15" t="str">
        <f>IF(R381="","",R381*Config!$B$6)</f>
        <v/>
      </c>
      <c r="X381" s="15" t="str">
        <f>IF(S381="","",S381*Config!$B$6)</f>
        <v/>
      </c>
      <c r="Y381" s="15" t="str">
        <f>IF(T381="","",T381*Config!$B$6)</f>
        <v/>
      </c>
      <c r="Z381" s="15" t="str">
        <f>IF(U381="","",Config!$B$4 + SUM($U$2:U381))</f>
        <v/>
      </c>
      <c r="AA381" s="15" t="str">
        <f>IF(V381="","",Config!$B$4 + SUM($V$2:V381))</f>
        <v/>
      </c>
      <c r="AB381" s="15" t="str">
        <f>IF(W381="","",Config!$B$4 + SUM($W$2:W381))</f>
        <v/>
      </c>
      <c r="AC381" s="15" t="str">
        <f>IF(X381="","",Config!$B$4 + SUM($X$2:X381))</f>
        <v/>
      </c>
      <c r="AD381" s="15" t="str">
        <f>IF(Y381="","",Config!$B$4 + SUM($Y$2:Y381))</f>
        <v/>
      </c>
      <c r="AE381" s="15" t="str">
        <f>IF(P381="","",P381*J381/100*Config!$B$11)</f>
        <v/>
      </c>
      <c r="AF381" s="15" t="str">
        <f>IF(Q381="","",Q381*J381/100*Config!$B$11)</f>
        <v/>
      </c>
      <c r="AG381" s="15" t="str">
        <f>IF(R381="","",R381*J381/100*Config!$B$11)</f>
        <v/>
      </c>
      <c r="AH381" s="15" t="str">
        <f>IF(S381="","",S381*J381/100*Config!$B$11)</f>
        <v/>
      </c>
      <c r="AI381" s="15" t="str">
        <f>IF(T381="","",T381*J381/100*Config!$B$11)</f>
        <v/>
      </c>
      <c r="AJ381" s="15" t="str">
        <f>IF(AE381="","",Config!$B$9 + SUM($AE$2:AE381))</f>
        <v/>
      </c>
      <c r="AK381" s="15" t="str">
        <f>IF(AF381="","",Config!$B$9 + SUM($AF$2:AF381))</f>
        <v/>
      </c>
      <c r="AL381" s="15" t="str">
        <f>IF(AG381="","",Config!$B$9 + SUM($AG$2:AG381))</f>
        <v/>
      </c>
      <c r="AM381" s="15" t="str">
        <f>IF(AH381="","",Config!$B$9 + SUM($AH$2:AH381))</f>
        <v/>
      </c>
      <c r="AN381" s="15" t="str">
        <f>IF(AI381="","",Config!$B$9 + SUM($AI$2:AI381))</f>
        <v/>
      </c>
      <c r="AO381" s="16" t="str">
        <f t="shared" si="200"/>
        <v/>
      </c>
      <c r="AP381" s="16" t="str">
        <f t="shared" si="201"/>
        <v/>
      </c>
      <c r="AQ381" s="16" t="str">
        <f t="shared" si="202"/>
        <v/>
      </c>
      <c r="AR381" s="16" t="str">
        <f t="shared" si="203"/>
        <v/>
      </c>
      <c r="AS381" s="16" t="str">
        <f t="shared" si="204"/>
        <v/>
      </c>
      <c r="AT381" s="17" t="str">
        <f t="shared" si="220"/>
        <v/>
      </c>
      <c r="AU381" s="17" t="str">
        <f t="shared" si="221"/>
        <v/>
      </c>
      <c r="AV381" s="17" t="str">
        <f t="shared" si="222"/>
        <v/>
      </c>
      <c r="AW381" s="17" t="str">
        <f t="shared" si="223"/>
        <v/>
      </c>
      <c r="AX381" s="17" t="str">
        <f t="shared" si="224"/>
        <v/>
      </c>
      <c r="AY381" s="17" t="str">
        <f t="shared" si="205"/>
        <v/>
      </c>
      <c r="AZ381" s="17" t="str">
        <f t="shared" si="206"/>
        <v/>
      </c>
      <c r="BA381" s="17" t="str">
        <f t="shared" si="207"/>
        <v/>
      </c>
      <c r="BB381" s="17" t="str">
        <f t="shared" si="208"/>
        <v/>
      </c>
      <c r="BC381" s="17" t="str">
        <f t="shared" si="209"/>
        <v/>
      </c>
      <c r="BD381" s="17" t="str">
        <f>IF(OR(AE381="",B381=""),"",SUMIFS($AE$2:AE381,$B$2:B381,B381))</f>
        <v/>
      </c>
      <c r="BE381" s="17" t="str">
        <f>IF(OR(AF381="",B381=""),"",SUMIFS($AF$2:AF381,$B$2:B381,B381))</f>
        <v/>
      </c>
      <c r="BF381" s="17" t="str">
        <f>IF(OR(AG381="",B381=""),"",SUMIFS($AG$2:AG381,$B$2:B381,B381))</f>
        <v/>
      </c>
      <c r="BG381" s="17" t="str">
        <f>IF(OR(AH381="",B381=""),"",SUMIFS($AH$2:AH381,$B$2:B381,B381))</f>
        <v/>
      </c>
      <c r="BH381" s="17" t="str">
        <f>IF(OR(AI381="",B381=""),"",SUMIFS($AI$2:AI381,$B$2:B381,B381))</f>
        <v/>
      </c>
      <c r="BI381" s="17" t="str">
        <f t="shared" si="225"/>
        <v/>
      </c>
      <c r="BJ381" s="17" t="str">
        <f t="shared" si="226"/>
        <v/>
      </c>
      <c r="BK381" s="17" t="str">
        <f t="shared" si="227"/>
        <v/>
      </c>
      <c r="BL381" s="17" t="str">
        <f t="shared" si="228"/>
        <v/>
      </c>
      <c r="BM381" s="17" t="str">
        <f t="shared" si="229"/>
        <v/>
      </c>
      <c r="BN381" s="17" t="str">
        <f t="shared" si="210"/>
        <v/>
      </c>
      <c r="BO381" s="17" t="str">
        <f t="shared" si="211"/>
        <v/>
      </c>
      <c r="BP381" s="17" t="str">
        <f t="shared" si="212"/>
        <v/>
      </c>
      <c r="BQ381" s="17" t="str">
        <f t="shared" si="213"/>
        <v/>
      </c>
      <c r="BR381" s="17" t="str">
        <f t="shared" si="214"/>
        <v/>
      </c>
    </row>
    <row r="382" spans="1:70" x14ac:dyDescent="0.25">
      <c r="A382">
        <f t="shared" si="198"/>
        <v>381</v>
      </c>
      <c r="B382" s="9"/>
      <c r="C382" s="12"/>
      <c r="D382" s="11" t="str">
        <f t="shared" si="230"/>
        <v/>
      </c>
      <c r="E382" s="11" t="str">
        <f t="shared" si="199"/>
        <v/>
      </c>
      <c r="F382" s="12"/>
      <c r="G382" s="12"/>
      <c r="H382" s="12"/>
      <c r="I382" s="12"/>
      <c r="J382" s="13"/>
      <c r="K382" s="13"/>
      <c r="L382" s="13"/>
      <c r="M382" s="13"/>
      <c r="N382" s="12"/>
      <c r="O382" s="12"/>
      <c r="P382" s="14" t="str">
        <f t="shared" si="215"/>
        <v/>
      </c>
      <c r="Q382" s="14" t="str">
        <f t="shared" si="216"/>
        <v/>
      </c>
      <c r="R382" s="14" t="str">
        <f t="shared" si="217"/>
        <v/>
      </c>
      <c r="S382" s="14" t="str">
        <f t="shared" si="218"/>
        <v/>
      </c>
      <c r="T382" s="14" t="str">
        <f t="shared" si="219"/>
        <v/>
      </c>
      <c r="U382" s="15" t="str">
        <f>IF(P382="","",P382*Config!$B$6)</f>
        <v/>
      </c>
      <c r="V382" s="15" t="str">
        <f>IF(Q382="","",Q382*Config!$B$6)</f>
        <v/>
      </c>
      <c r="W382" s="15" t="str">
        <f>IF(R382="","",R382*Config!$B$6)</f>
        <v/>
      </c>
      <c r="X382" s="15" t="str">
        <f>IF(S382="","",S382*Config!$B$6)</f>
        <v/>
      </c>
      <c r="Y382" s="15" t="str">
        <f>IF(T382="","",T382*Config!$B$6)</f>
        <v/>
      </c>
      <c r="Z382" s="15" t="str">
        <f>IF(U382="","",Config!$B$4 + SUM($U$2:U382))</f>
        <v/>
      </c>
      <c r="AA382" s="15" t="str">
        <f>IF(V382="","",Config!$B$4 + SUM($V$2:V382))</f>
        <v/>
      </c>
      <c r="AB382" s="15" t="str">
        <f>IF(W382="","",Config!$B$4 + SUM($W$2:W382))</f>
        <v/>
      </c>
      <c r="AC382" s="15" t="str">
        <f>IF(X382="","",Config!$B$4 + SUM($X$2:X382))</f>
        <v/>
      </c>
      <c r="AD382" s="15" t="str">
        <f>IF(Y382="","",Config!$B$4 + SUM($Y$2:Y382))</f>
        <v/>
      </c>
      <c r="AE382" s="15" t="str">
        <f>IF(P382="","",P382*J382/100*Config!$B$11)</f>
        <v/>
      </c>
      <c r="AF382" s="15" t="str">
        <f>IF(Q382="","",Q382*J382/100*Config!$B$11)</f>
        <v/>
      </c>
      <c r="AG382" s="15" t="str">
        <f>IF(R382="","",R382*J382/100*Config!$B$11)</f>
        <v/>
      </c>
      <c r="AH382" s="15" t="str">
        <f>IF(S382="","",S382*J382/100*Config!$B$11)</f>
        <v/>
      </c>
      <c r="AI382" s="15" t="str">
        <f>IF(T382="","",T382*J382/100*Config!$B$11)</f>
        <v/>
      </c>
      <c r="AJ382" s="15" t="str">
        <f>IF(AE382="","",Config!$B$9 + SUM($AE$2:AE382))</f>
        <v/>
      </c>
      <c r="AK382" s="15" t="str">
        <f>IF(AF382="","",Config!$B$9 + SUM($AF$2:AF382))</f>
        <v/>
      </c>
      <c r="AL382" s="15" t="str">
        <f>IF(AG382="","",Config!$B$9 + SUM($AG$2:AG382))</f>
        <v/>
      </c>
      <c r="AM382" s="15" t="str">
        <f>IF(AH382="","",Config!$B$9 + SUM($AH$2:AH382))</f>
        <v/>
      </c>
      <c r="AN382" s="15" t="str">
        <f>IF(AI382="","",Config!$B$9 + SUM($AI$2:AI382))</f>
        <v/>
      </c>
      <c r="AO382" s="16" t="str">
        <f t="shared" si="200"/>
        <v/>
      </c>
      <c r="AP382" s="16" t="str">
        <f t="shared" si="201"/>
        <v/>
      </c>
      <c r="AQ382" s="16" t="str">
        <f t="shared" si="202"/>
        <v/>
      </c>
      <c r="AR382" s="16" t="str">
        <f t="shared" si="203"/>
        <v/>
      </c>
      <c r="AS382" s="16" t="str">
        <f t="shared" si="204"/>
        <v/>
      </c>
      <c r="AT382" s="17" t="str">
        <f t="shared" si="220"/>
        <v/>
      </c>
      <c r="AU382" s="17" t="str">
        <f t="shared" si="221"/>
        <v/>
      </c>
      <c r="AV382" s="17" t="str">
        <f t="shared" si="222"/>
        <v/>
      </c>
      <c r="AW382" s="17" t="str">
        <f t="shared" si="223"/>
        <v/>
      </c>
      <c r="AX382" s="17" t="str">
        <f t="shared" si="224"/>
        <v/>
      </c>
      <c r="AY382" s="17" t="str">
        <f t="shared" si="205"/>
        <v/>
      </c>
      <c r="AZ382" s="17" t="str">
        <f t="shared" si="206"/>
        <v/>
      </c>
      <c r="BA382" s="17" t="str">
        <f t="shared" si="207"/>
        <v/>
      </c>
      <c r="BB382" s="17" t="str">
        <f t="shared" si="208"/>
        <v/>
      </c>
      <c r="BC382" s="17" t="str">
        <f t="shared" si="209"/>
        <v/>
      </c>
      <c r="BD382" s="17" t="str">
        <f>IF(OR(AE382="",B382=""),"",SUMIFS($AE$2:AE382,$B$2:B382,B382))</f>
        <v/>
      </c>
      <c r="BE382" s="17" t="str">
        <f>IF(OR(AF382="",B382=""),"",SUMIFS($AF$2:AF382,$B$2:B382,B382))</f>
        <v/>
      </c>
      <c r="BF382" s="17" t="str">
        <f>IF(OR(AG382="",B382=""),"",SUMIFS($AG$2:AG382,$B$2:B382,B382))</f>
        <v/>
      </c>
      <c r="BG382" s="17" t="str">
        <f>IF(OR(AH382="",B382=""),"",SUMIFS($AH$2:AH382,$B$2:B382,B382))</f>
        <v/>
      </c>
      <c r="BH382" s="17" t="str">
        <f>IF(OR(AI382="",B382=""),"",SUMIFS($AI$2:AI382,$B$2:B382,B382))</f>
        <v/>
      </c>
      <c r="BI382" s="17" t="str">
        <f t="shared" si="225"/>
        <v/>
      </c>
      <c r="BJ382" s="17" t="str">
        <f t="shared" si="226"/>
        <v/>
      </c>
      <c r="BK382" s="17" t="str">
        <f t="shared" si="227"/>
        <v/>
      </c>
      <c r="BL382" s="17" t="str">
        <f t="shared" si="228"/>
        <v/>
      </c>
      <c r="BM382" s="17" t="str">
        <f t="shared" si="229"/>
        <v/>
      </c>
      <c r="BN382" s="17" t="str">
        <f t="shared" si="210"/>
        <v/>
      </c>
      <c r="BO382" s="17" t="str">
        <f t="shared" si="211"/>
        <v/>
      </c>
      <c r="BP382" s="17" t="str">
        <f t="shared" si="212"/>
        <v/>
      </c>
      <c r="BQ382" s="17" t="str">
        <f t="shared" si="213"/>
        <v/>
      </c>
      <c r="BR382" s="17" t="str">
        <f t="shared" si="214"/>
        <v/>
      </c>
    </row>
    <row r="383" spans="1:70" x14ac:dyDescent="0.25">
      <c r="A383">
        <f t="shared" si="198"/>
        <v>382</v>
      </c>
      <c r="B383" s="9"/>
      <c r="C383" s="12"/>
      <c r="D383" s="11" t="str">
        <f t="shared" si="230"/>
        <v/>
      </c>
      <c r="E383" s="11" t="str">
        <f t="shared" si="199"/>
        <v/>
      </c>
      <c r="F383" s="12"/>
      <c r="G383" s="12"/>
      <c r="H383" s="12"/>
      <c r="I383" s="12"/>
      <c r="J383" s="13"/>
      <c r="K383" s="13"/>
      <c r="L383" s="13"/>
      <c r="M383" s="13"/>
      <c r="N383" s="12"/>
      <c r="O383" s="12"/>
      <c r="P383" s="14" t="str">
        <f t="shared" si="215"/>
        <v/>
      </c>
      <c r="Q383" s="14" t="str">
        <f t="shared" si="216"/>
        <v/>
      </c>
      <c r="R383" s="14" t="str">
        <f t="shared" si="217"/>
        <v/>
      </c>
      <c r="S383" s="14" t="str">
        <f t="shared" si="218"/>
        <v/>
      </c>
      <c r="T383" s="14" t="str">
        <f t="shared" si="219"/>
        <v/>
      </c>
      <c r="U383" s="15" t="str">
        <f>IF(P383="","",P383*Config!$B$6)</f>
        <v/>
      </c>
      <c r="V383" s="15" t="str">
        <f>IF(Q383="","",Q383*Config!$B$6)</f>
        <v/>
      </c>
      <c r="W383" s="15" t="str">
        <f>IF(R383="","",R383*Config!$B$6)</f>
        <v/>
      </c>
      <c r="X383" s="15" t="str">
        <f>IF(S383="","",S383*Config!$B$6)</f>
        <v/>
      </c>
      <c r="Y383" s="15" t="str">
        <f>IF(T383="","",T383*Config!$B$6)</f>
        <v/>
      </c>
      <c r="Z383" s="15" t="str">
        <f>IF(U383="","",Config!$B$4 + SUM($U$2:U383))</f>
        <v/>
      </c>
      <c r="AA383" s="15" t="str">
        <f>IF(V383="","",Config!$B$4 + SUM($V$2:V383))</f>
        <v/>
      </c>
      <c r="AB383" s="15" t="str">
        <f>IF(W383="","",Config!$B$4 + SUM($W$2:W383))</f>
        <v/>
      </c>
      <c r="AC383" s="15" t="str">
        <f>IF(X383="","",Config!$B$4 + SUM($X$2:X383))</f>
        <v/>
      </c>
      <c r="AD383" s="15" t="str">
        <f>IF(Y383="","",Config!$B$4 + SUM($Y$2:Y383))</f>
        <v/>
      </c>
      <c r="AE383" s="15" t="str">
        <f>IF(P383="","",P383*J383/100*Config!$B$11)</f>
        <v/>
      </c>
      <c r="AF383" s="15" t="str">
        <f>IF(Q383="","",Q383*J383/100*Config!$B$11)</f>
        <v/>
      </c>
      <c r="AG383" s="15" t="str">
        <f>IF(R383="","",R383*J383/100*Config!$B$11)</f>
        <v/>
      </c>
      <c r="AH383" s="15" t="str">
        <f>IF(S383="","",S383*J383/100*Config!$B$11)</f>
        <v/>
      </c>
      <c r="AI383" s="15" t="str">
        <f>IF(T383="","",T383*J383/100*Config!$B$11)</f>
        <v/>
      </c>
      <c r="AJ383" s="15" t="str">
        <f>IF(AE383="","",Config!$B$9 + SUM($AE$2:AE383))</f>
        <v/>
      </c>
      <c r="AK383" s="15" t="str">
        <f>IF(AF383="","",Config!$B$9 + SUM($AF$2:AF383))</f>
        <v/>
      </c>
      <c r="AL383" s="15" t="str">
        <f>IF(AG383="","",Config!$B$9 + SUM($AG$2:AG383))</f>
        <v/>
      </c>
      <c r="AM383" s="15" t="str">
        <f>IF(AH383="","",Config!$B$9 + SUM($AH$2:AH383))</f>
        <v/>
      </c>
      <c r="AN383" s="15" t="str">
        <f>IF(AI383="","",Config!$B$9 + SUM($AI$2:AI383))</f>
        <v/>
      </c>
      <c r="AO383" s="16" t="str">
        <f t="shared" si="200"/>
        <v/>
      </c>
      <c r="AP383" s="16" t="str">
        <f t="shared" si="201"/>
        <v/>
      </c>
      <c r="AQ383" s="16" t="str">
        <f t="shared" si="202"/>
        <v/>
      </c>
      <c r="AR383" s="16" t="str">
        <f t="shared" si="203"/>
        <v/>
      </c>
      <c r="AS383" s="16" t="str">
        <f t="shared" si="204"/>
        <v/>
      </c>
      <c r="AT383" s="17" t="str">
        <f t="shared" si="220"/>
        <v/>
      </c>
      <c r="AU383" s="17" t="str">
        <f t="shared" si="221"/>
        <v/>
      </c>
      <c r="AV383" s="17" t="str">
        <f t="shared" si="222"/>
        <v/>
      </c>
      <c r="AW383" s="17" t="str">
        <f t="shared" si="223"/>
        <v/>
      </c>
      <c r="AX383" s="17" t="str">
        <f t="shared" si="224"/>
        <v/>
      </c>
      <c r="AY383" s="17" t="str">
        <f t="shared" si="205"/>
        <v/>
      </c>
      <c r="AZ383" s="17" t="str">
        <f t="shared" si="206"/>
        <v/>
      </c>
      <c r="BA383" s="17" t="str">
        <f t="shared" si="207"/>
        <v/>
      </c>
      <c r="BB383" s="17" t="str">
        <f t="shared" si="208"/>
        <v/>
      </c>
      <c r="BC383" s="17" t="str">
        <f t="shared" si="209"/>
        <v/>
      </c>
      <c r="BD383" s="17" t="str">
        <f>IF(OR(AE383="",B383=""),"",SUMIFS($AE$2:AE383,$B$2:B383,B383))</f>
        <v/>
      </c>
      <c r="BE383" s="17" t="str">
        <f>IF(OR(AF383="",B383=""),"",SUMIFS($AF$2:AF383,$B$2:B383,B383))</f>
        <v/>
      </c>
      <c r="BF383" s="17" t="str">
        <f>IF(OR(AG383="",B383=""),"",SUMIFS($AG$2:AG383,$B$2:B383,B383))</f>
        <v/>
      </c>
      <c r="BG383" s="17" t="str">
        <f>IF(OR(AH383="",B383=""),"",SUMIFS($AH$2:AH383,$B$2:B383,B383))</f>
        <v/>
      </c>
      <c r="BH383" s="17" t="str">
        <f>IF(OR(AI383="",B383=""),"",SUMIFS($AI$2:AI383,$B$2:B383,B383))</f>
        <v/>
      </c>
      <c r="BI383" s="17" t="str">
        <f t="shared" si="225"/>
        <v/>
      </c>
      <c r="BJ383" s="17" t="str">
        <f t="shared" si="226"/>
        <v/>
      </c>
      <c r="BK383" s="17" t="str">
        <f t="shared" si="227"/>
        <v/>
      </c>
      <c r="BL383" s="17" t="str">
        <f t="shared" si="228"/>
        <v/>
      </c>
      <c r="BM383" s="17" t="str">
        <f t="shared" si="229"/>
        <v/>
      </c>
      <c r="BN383" s="17" t="str">
        <f t="shared" si="210"/>
        <v/>
      </c>
      <c r="BO383" s="17" t="str">
        <f t="shared" si="211"/>
        <v/>
      </c>
      <c r="BP383" s="17" t="str">
        <f t="shared" si="212"/>
        <v/>
      </c>
      <c r="BQ383" s="17" t="str">
        <f t="shared" si="213"/>
        <v/>
      </c>
      <c r="BR383" s="17" t="str">
        <f t="shared" si="214"/>
        <v/>
      </c>
    </row>
    <row r="384" spans="1:70" x14ac:dyDescent="0.25">
      <c r="A384">
        <f t="shared" si="198"/>
        <v>383</v>
      </c>
      <c r="B384" s="9"/>
      <c r="C384" s="12"/>
      <c r="D384" s="11" t="str">
        <f t="shared" si="230"/>
        <v/>
      </c>
      <c r="E384" s="11" t="str">
        <f t="shared" si="199"/>
        <v/>
      </c>
      <c r="F384" s="12"/>
      <c r="G384" s="12"/>
      <c r="H384" s="12"/>
      <c r="I384" s="12"/>
      <c r="J384" s="13"/>
      <c r="K384" s="13"/>
      <c r="L384" s="13"/>
      <c r="M384" s="13"/>
      <c r="N384" s="12"/>
      <c r="O384" s="12"/>
      <c r="P384" s="14" t="str">
        <f t="shared" si="215"/>
        <v/>
      </c>
      <c r="Q384" s="14" t="str">
        <f t="shared" si="216"/>
        <v/>
      </c>
      <c r="R384" s="14" t="str">
        <f t="shared" si="217"/>
        <v/>
      </c>
      <c r="S384" s="14" t="str">
        <f t="shared" si="218"/>
        <v/>
      </c>
      <c r="T384" s="14" t="str">
        <f t="shared" si="219"/>
        <v/>
      </c>
      <c r="U384" s="15" t="str">
        <f>IF(P384="","",P384*Config!$B$6)</f>
        <v/>
      </c>
      <c r="V384" s="15" t="str">
        <f>IF(Q384="","",Q384*Config!$B$6)</f>
        <v/>
      </c>
      <c r="W384" s="15" t="str">
        <f>IF(R384="","",R384*Config!$B$6)</f>
        <v/>
      </c>
      <c r="X384" s="15" t="str">
        <f>IF(S384="","",S384*Config!$B$6)</f>
        <v/>
      </c>
      <c r="Y384" s="15" t="str">
        <f>IF(T384="","",T384*Config!$B$6)</f>
        <v/>
      </c>
      <c r="Z384" s="15" t="str">
        <f>IF(U384="","",Config!$B$4 + SUM($U$2:U384))</f>
        <v/>
      </c>
      <c r="AA384" s="15" t="str">
        <f>IF(V384="","",Config!$B$4 + SUM($V$2:V384))</f>
        <v/>
      </c>
      <c r="AB384" s="15" t="str">
        <f>IF(W384="","",Config!$B$4 + SUM($W$2:W384))</f>
        <v/>
      </c>
      <c r="AC384" s="15" t="str">
        <f>IF(X384="","",Config!$B$4 + SUM($X$2:X384))</f>
        <v/>
      </c>
      <c r="AD384" s="15" t="str">
        <f>IF(Y384="","",Config!$B$4 + SUM($Y$2:Y384))</f>
        <v/>
      </c>
      <c r="AE384" s="15" t="str">
        <f>IF(P384="","",P384*J384/100*Config!$B$11)</f>
        <v/>
      </c>
      <c r="AF384" s="15" t="str">
        <f>IF(Q384="","",Q384*J384/100*Config!$B$11)</f>
        <v/>
      </c>
      <c r="AG384" s="15" t="str">
        <f>IF(R384="","",R384*J384/100*Config!$B$11)</f>
        <v/>
      </c>
      <c r="AH384" s="15" t="str">
        <f>IF(S384="","",S384*J384/100*Config!$B$11)</f>
        <v/>
      </c>
      <c r="AI384" s="15" t="str">
        <f>IF(T384="","",T384*J384/100*Config!$B$11)</f>
        <v/>
      </c>
      <c r="AJ384" s="15" t="str">
        <f>IF(AE384="","",Config!$B$9 + SUM($AE$2:AE384))</f>
        <v/>
      </c>
      <c r="AK384" s="15" t="str">
        <f>IF(AF384="","",Config!$B$9 + SUM($AF$2:AF384))</f>
        <v/>
      </c>
      <c r="AL384" s="15" t="str">
        <f>IF(AG384="","",Config!$B$9 + SUM($AG$2:AG384))</f>
        <v/>
      </c>
      <c r="AM384" s="15" t="str">
        <f>IF(AH384="","",Config!$B$9 + SUM($AH$2:AH384))</f>
        <v/>
      </c>
      <c r="AN384" s="15" t="str">
        <f>IF(AI384="","",Config!$B$9 + SUM($AI$2:AI384))</f>
        <v/>
      </c>
      <c r="AO384" s="16" t="str">
        <f t="shared" si="200"/>
        <v/>
      </c>
      <c r="AP384" s="16" t="str">
        <f t="shared" si="201"/>
        <v/>
      </c>
      <c r="AQ384" s="16" t="str">
        <f t="shared" si="202"/>
        <v/>
      </c>
      <c r="AR384" s="16" t="str">
        <f t="shared" si="203"/>
        <v/>
      </c>
      <c r="AS384" s="16" t="str">
        <f t="shared" si="204"/>
        <v/>
      </c>
      <c r="AT384" s="17" t="str">
        <f t="shared" si="220"/>
        <v/>
      </c>
      <c r="AU384" s="17" t="str">
        <f t="shared" si="221"/>
        <v/>
      </c>
      <c r="AV384" s="17" t="str">
        <f t="shared" si="222"/>
        <v/>
      </c>
      <c r="AW384" s="17" t="str">
        <f t="shared" si="223"/>
        <v/>
      </c>
      <c r="AX384" s="17" t="str">
        <f t="shared" si="224"/>
        <v/>
      </c>
      <c r="AY384" s="17" t="str">
        <f t="shared" si="205"/>
        <v/>
      </c>
      <c r="AZ384" s="17" t="str">
        <f t="shared" si="206"/>
        <v/>
      </c>
      <c r="BA384" s="17" t="str">
        <f t="shared" si="207"/>
        <v/>
      </c>
      <c r="BB384" s="17" t="str">
        <f t="shared" si="208"/>
        <v/>
      </c>
      <c r="BC384" s="17" t="str">
        <f t="shared" si="209"/>
        <v/>
      </c>
      <c r="BD384" s="17" t="str">
        <f>IF(OR(AE384="",B384=""),"",SUMIFS($AE$2:AE384,$B$2:B384,B384))</f>
        <v/>
      </c>
      <c r="BE384" s="17" t="str">
        <f>IF(OR(AF384="",B384=""),"",SUMIFS($AF$2:AF384,$B$2:B384,B384))</f>
        <v/>
      </c>
      <c r="BF384" s="17" t="str">
        <f>IF(OR(AG384="",B384=""),"",SUMIFS($AG$2:AG384,$B$2:B384,B384))</f>
        <v/>
      </c>
      <c r="BG384" s="17" t="str">
        <f>IF(OR(AH384="",B384=""),"",SUMIFS($AH$2:AH384,$B$2:B384,B384))</f>
        <v/>
      </c>
      <c r="BH384" s="17" t="str">
        <f>IF(OR(AI384="",B384=""),"",SUMIFS($AI$2:AI384,$B$2:B384,B384))</f>
        <v/>
      </c>
      <c r="BI384" s="17" t="str">
        <f t="shared" si="225"/>
        <v/>
      </c>
      <c r="BJ384" s="17" t="str">
        <f t="shared" si="226"/>
        <v/>
      </c>
      <c r="BK384" s="17" t="str">
        <f t="shared" si="227"/>
        <v/>
      </c>
      <c r="BL384" s="17" t="str">
        <f t="shared" si="228"/>
        <v/>
      </c>
      <c r="BM384" s="17" t="str">
        <f t="shared" si="229"/>
        <v/>
      </c>
      <c r="BN384" s="17" t="str">
        <f t="shared" si="210"/>
        <v/>
      </c>
      <c r="BO384" s="17" t="str">
        <f t="shared" si="211"/>
        <v/>
      </c>
      <c r="BP384" s="17" t="str">
        <f t="shared" si="212"/>
        <v/>
      </c>
      <c r="BQ384" s="17" t="str">
        <f t="shared" si="213"/>
        <v/>
      </c>
      <c r="BR384" s="17" t="str">
        <f t="shared" si="214"/>
        <v/>
      </c>
    </row>
    <row r="385" spans="1:70" x14ac:dyDescent="0.25">
      <c r="A385">
        <f t="shared" si="198"/>
        <v>384</v>
      </c>
      <c r="B385" s="9"/>
      <c r="C385" s="12"/>
      <c r="D385" s="11" t="str">
        <f t="shared" si="230"/>
        <v/>
      </c>
      <c r="E385" s="11" t="str">
        <f t="shared" si="199"/>
        <v/>
      </c>
      <c r="F385" s="12"/>
      <c r="G385" s="12"/>
      <c r="H385" s="12"/>
      <c r="I385" s="12"/>
      <c r="J385" s="13"/>
      <c r="K385" s="13"/>
      <c r="L385" s="13"/>
      <c r="M385" s="13"/>
      <c r="N385" s="12"/>
      <c r="O385" s="12"/>
      <c r="P385" s="14" t="str">
        <f t="shared" si="215"/>
        <v/>
      </c>
      <c r="Q385" s="14" t="str">
        <f t="shared" si="216"/>
        <v/>
      </c>
      <c r="R385" s="14" t="str">
        <f t="shared" si="217"/>
        <v/>
      </c>
      <c r="S385" s="14" t="str">
        <f t="shared" si="218"/>
        <v/>
      </c>
      <c r="T385" s="14" t="str">
        <f t="shared" si="219"/>
        <v/>
      </c>
      <c r="U385" s="15" t="str">
        <f>IF(P385="","",P385*Config!$B$6)</f>
        <v/>
      </c>
      <c r="V385" s="15" t="str">
        <f>IF(Q385="","",Q385*Config!$B$6)</f>
        <v/>
      </c>
      <c r="W385" s="15" t="str">
        <f>IF(R385="","",R385*Config!$B$6)</f>
        <v/>
      </c>
      <c r="X385" s="15" t="str">
        <f>IF(S385="","",S385*Config!$B$6)</f>
        <v/>
      </c>
      <c r="Y385" s="15" t="str">
        <f>IF(T385="","",T385*Config!$B$6)</f>
        <v/>
      </c>
      <c r="Z385" s="15" t="str">
        <f>IF(U385="","",Config!$B$4 + SUM($U$2:U385))</f>
        <v/>
      </c>
      <c r="AA385" s="15" t="str">
        <f>IF(V385="","",Config!$B$4 + SUM($V$2:V385))</f>
        <v/>
      </c>
      <c r="AB385" s="15" t="str">
        <f>IF(W385="","",Config!$B$4 + SUM($W$2:W385))</f>
        <v/>
      </c>
      <c r="AC385" s="15" t="str">
        <f>IF(X385="","",Config!$B$4 + SUM($X$2:X385))</f>
        <v/>
      </c>
      <c r="AD385" s="15" t="str">
        <f>IF(Y385="","",Config!$B$4 + SUM($Y$2:Y385))</f>
        <v/>
      </c>
      <c r="AE385" s="15" t="str">
        <f>IF(P385="","",P385*J385/100*Config!$B$11)</f>
        <v/>
      </c>
      <c r="AF385" s="15" t="str">
        <f>IF(Q385="","",Q385*J385/100*Config!$B$11)</f>
        <v/>
      </c>
      <c r="AG385" s="15" t="str">
        <f>IF(R385="","",R385*J385/100*Config!$B$11)</f>
        <v/>
      </c>
      <c r="AH385" s="15" t="str">
        <f>IF(S385="","",S385*J385/100*Config!$B$11)</f>
        <v/>
      </c>
      <c r="AI385" s="15" t="str">
        <f>IF(T385="","",T385*J385/100*Config!$B$11)</f>
        <v/>
      </c>
      <c r="AJ385" s="15" t="str">
        <f>IF(AE385="","",Config!$B$9 + SUM($AE$2:AE385))</f>
        <v/>
      </c>
      <c r="AK385" s="15" t="str">
        <f>IF(AF385="","",Config!$B$9 + SUM($AF$2:AF385))</f>
        <v/>
      </c>
      <c r="AL385" s="15" t="str">
        <f>IF(AG385="","",Config!$B$9 + SUM($AG$2:AG385))</f>
        <v/>
      </c>
      <c r="AM385" s="15" t="str">
        <f>IF(AH385="","",Config!$B$9 + SUM($AH$2:AH385))</f>
        <v/>
      </c>
      <c r="AN385" s="15" t="str">
        <f>IF(AI385="","",Config!$B$9 + SUM($AI$2:AI385))</f>
        <v/>
      </c>
      <c r="AO385" s="16" t="str">
        <f t="shared" si="200"/>
        <v/>
      </c>
      <c r="AP385" s="16" t="str">
        <f t="shared" si="201"/>
        <v/>
      </c>
      <c r="AQ385" s="16" t="str">
        <f t="shared" si="202"/>
        <v/>
      </c>
      <c r="AR385" s="16" t="str">
        <f t="shared" si="203"/>
        <v/>
      </c>
      <c r="AS385" s="16" t="str">
        <f t="shared" si="204"/>
        <v/>
      </c>
      <c r="AT385" s="17" t="str">
        <f t="shared" si="220"/>
        <v/>
      </c>
      <c r="AU385" s="17" t="str">
        <f t="shared" si="221"/>
        <v/>
      </c>
      <c r="AV385" s="17" t="str">
        <f t="shared" si="222"/>
        <v/>
      </c>
      <c r="AW385" s="17" t="str">
        <f t="shared" si="223"/>
        <v/>
      </c>
      <c r="AX385" s="17" t="str">
        <f t="shared" si="224"/>
        <v/>
      </c>
      <c r="AY385" s="17" t="str">
        <f t="shared" si="205"/>
        <v/>
      </c>
      <c r="AZ385" s="17" t="str">
        <f t="shared" si="206"/>
        <v/>
      </c>
      <c r="BA385" s="17" t="str">
        <f t="shared" si="207"/>
        <v/>
      </c>
      <c r="BB385" s="17" t="str">
        <f t="shared" si="208"/>
        <v/>
      </c>
      <c r="BC385" s="17" t="str">
        <f t="shared" si="209"/>
        <v/>
      </c>
      <c r="BD385" s="17" t="str">
        <f>IF(OR(AE385="",B385=""),"",SUMIFS($AE$2:AE385,$B$2:B385,B385))</f>
        <v/>
      </c>
      <c r="BE385" s="17" t="str">
        <f>IF(OR(AF385="",B385=""),"",SUMIFS($AF$2:AF385,$B$2:B385,B385))</f>
        <v/>
      </c>
      <c r="BF385" s="17" t="str">
        <f>IF(OR(AG385="",B385=""),"",SUMIFS($AG$2:AG385,$B$2:B385,B385))</f>
        <v/>
      </c>
      <c r="BG385" s="17" t="str">
        <f>IF(OR(AH385="",B385=""),"",SUMIFS($AH$2:AH385,$B$2:B385,B385))</f>
        <v/>
      </c>
      <c r="BH385" s="17" t="str">
        <f>IF(OR(AI385="",B385=""),"",SUMIFS($AI$2:AI385,$B$2:B385,B385))</f>
        <v/>
      </c>
      <c r="BI385" s="17" t="str">
        <f t="shared" si="225"/>
        <v/>
      </c>
      <c r="BJ385" s="17" t="str">
        <f t="shared" si="226"/>
        <v/>
      </c>
      <c r="BK385" s="17" t="str">
        <f t="shared" si="227"/>
        <v/>
      </c>
      <c r="BL385" s="17" t="str">
        <f t="shared" si="228"/>
        <v/>
      </c>
      <c r="BM385" s="17" t="str">
        <f t="shared" si="229"/>
        <v/>
      </c>
      <c r="BN385" s="17" t="str">
        <f t="shared" si="210"/>
        <v/>
      </c>
      <c r="BO385" s="17" t="str">
        <f t="shared" si="211"/>
        <v/>
      </c>
      <c r="BP385" s="17" t="str">
        <f t="shared" si="212"/>
        <v/>
      </c>
      <c r="BQ385" s="17" t="str">
        <f t="shared" si="213"/>
        <v/>
      </c>
      <c r="BR385" s="17" t="str">
        <f t="shared" si="214"/>
        <v/>
      </c>
    </row>
    <row r="386" spans="1:70" x14ac:dyDescent="0.25">
      <c r="A386">
        <f t="shared" ref="A386:A449" si="231">ROW()-1</f>
        <v>385</v>
      </c>
      <c r="B386" s="9"/>
      <c r="C386" s="12"/>
      <c r="D386" s="11" t="str">
        <f t="shared" si="230"/>
        <v/>
      </c>
      <c r="E386" s="11" t="str">
        <f t="shared" ref="E386:E449" si="232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/>
      </c>
      <c r="F386" s="12"/>
      <c r="G386" s="12"/>
      <c r="H386" s="12"/>
      <c r="I386" s="12"/>
      <c r="J386" s="13"/>
      <c r="K386" s="13"/>
      <c r="L386" s="13"/>
      <c r="M386" s="13"/>
      <c r="N386" s="12"/>
      <c r="O386" s="12"/>
      <c r="P386" s="14" t="str">
        <f t="shared" si="215"/>
        <v/>
      </c>
      <c r="Q386" s="14" t="str">
        <f t="shared" si="216"/>
        <v/>
      </c>
      <c r="R386" s="14" t="str">
        <f t="shared" si="217"/>
        <v/>
      </c>
      <c r="S386" s="14" t="str">
        <f t="shared" si="218"/>
        <v/>
      </c>
      <c r="T386" s="14" t="str">
        <f t="shared" si="219"/>
        <v/>
      </c>
      <c r="U386" s="15" t="str">
        <f>IF(P386="","",P386*Config!$B$6)</f>
        <v/>
      </c>
      <c r="V386" s="15" t="str">
        <f>IF(Q386="","",Q386*Config!$B$6)</f>
        <v/>
      </c>
      <c r="W386" s="15" t="str">
        <f>IF(R386="","",R386*Config!$B$6)</f>
        <v/>
      </c>
      <c r="X386" s="15" t="str">
        <f>IF(S386="","",S386*Config!$B$6)</f>
        <v/>
      </c>
      <c r="Y386" s="15" t="str">
        <f>IF(T386="","",T386*Config!$B$6)</f>
        <v/>
      </c>
      <c r="Z386" s="15" t="str">
        <f>IF(U386="","",Config!$B$4 + SUM($U$2:U386))</f>
        <v/>
      </c>
      <c r="AA386" s="15" t="str">
        <f>IF(V386="","",Config!$B$4 + SUM($V$2:V386))</f>
        <v/>
      </c>
      <c r="AB386" s="15" t="str">
        <f>IF(W386="","",Config!$B$4 + SUM($W$2:W386))</f>
        <v/>
      </c>
      <c r="AC386" s="15" t="str">
        <f>IF(X386="","",Config!$B$4 + SUM($X$2:X386))</f>
        <v/>
      </c>
      <c r="AD386" s="15" t="str">
        <f>IF(Y386="","",Config!$B$4 + SUM($Y$2:Y386))</f>
        <v/>
      </c>
      <c r="AE386" s="15" t="str">
        <f>IF(P386="","",P386*J386/100*Config!$B$11)</f>
        <v/>
      </c>
      <c r="AF386" s="15" t="str">
        <f>IF(Q386="","",Q386*J386/100*Config!$B$11)</f>
        <v/>
      </c>
      <c r="AG386" s="15" t="str">
        <f>IF(R386="","",R386*J386/100*Config!$B$11)</f>
        <v/>
      </c>
      <c r="AH386" s="15" t="str">
        <f>IF(S386="","",S386*J386/100*Config!$B$11)</f>
        <v/>
      </c>
      <c r="AI386" s="15" t="str">
        <f>IF(T386="","",T386*J386/100*Config!$B$11)</f>
        <v/>
      </c>
      <c r="AJ386" s="15" t="str">
        <f>IF(AE386="","",Config!$B$9 + SUM($AE$2:AE386))</f>
        <v/>
      </c>
      <c r="AK386" s="15" t="str">
        <f>IF(AF386="","",Config!$B$9 + SUM($AF$2:AF386))</f>
        <v/>
      </c>
      <c r="AL386" s="15" t="str">
        <f>IF(AG386="","",Config!$B$9 + SUM($AG$2:AG386))</f>
        <v/>
      </c>
      <c r="AM386" s="15" t="str">
        <f>IF(AH386="","",Config!$B$9 + SUM($AH$2:AH386))</f>
        <v/>
      </c>
      <c r="AN386" s="15" t="str">
        <f>IF(AI386="","",Config!$B$9 + SUM($AI$2:AI386))</f>
        <v/>
      </c>
      <c r="AO386" s="16" t="str">
        <f t="shared" ref="AO386:AO449" si="233">IF(P386="","",IF(P386&gt;0,1,0))</f>
        <v/>
      </c>
      <c r="AP386" s="16" t="str">
        <f t="shared" ref="AP386:AP449" si="234">IF(Q386="","",IF(Q386&gt;0,1,0))</f>
        <v/>
      </c>
      <c r="AQ386" s="16" t="str">
        <f t="shared" ref="AQ386:AQ449" si="235">IF(R386="","",IF(R386&gt;0,1,0))</f>
        <v/>
      </c>
      <c r="AR386" s="16" t="str">
        <f t="shared" ref="AR386:AR449" si="236">IF(S386="","",IF(S386&gt;0,1,0))</f>
        <v/>
      </c>
      <c r="AS386" s="16" t="str">
        <f t="shared" ref="AS386:AS449" si="237">IF(T386="","",IF(T386&gt;0,1,0))</f>
        <v/>
      </c>
      <c r="AT386" s="17" t="str">
        <f t="shared" si="220"/>
        <v/>
      </c>
      <c r="AU386" s="17" t="str">
        <f t="shared" si="221"/>
        <v/>
      </c>
      <c r="AV386" s="17" t="str">
        <f t="shared" si="222"/>
        <v/>
      </c>
      <c r="AW386" s="17" t="str">
        <f t="shared" si="223"/>
        <v/>
      </c>
      <c r="AX386" s="17" t="str">
        <f t="shared" si="224"/>
        <v/>
      </c>
      <c r="AY386" s="17" t="str">
        <f t="shared" ref="AY386:AY449" si="238">IF(Z386="","",AT386-Z386)</f>
        <v/>
      </c>
      <c r="AZ386" s="17" t="str">
        <f t="shared" ref="AZ386:AZ449" si="239">IF(AA386="","",AU386-AA386)</f>
        <v/>
      </c>
      <c r="BA386" s="17" t="str">
        <f t="shared" ref="BA386:BA449" si="240">IF(AB386="","",AV386-AB386)</f>
        <v/>
      </c>
      <c r="BB386" s="17" t="str">
        <f t="shared" ref="BB386:BB449" si="241">IF(AC386="","",AW386-AC386)</f>
        <v/>
      </c>
      <c r="BC386" s="17" t="str">
        <f t="shared" ref="BC386:BC449" si="242">IF(AD386="","",AX386-AD386)</f>
        <v/>
      </c>
      <c r="BD386" s="17" t="str">
        <f>IF(OR(AE386="",B386=""),"",SUMIFS($AE$2:AE386,$B$2:B386,B386))</f>
        <v/>
      </c>
      <c r="BE386" s="17" t="str">
        <f>IF(OR(AF386="",B386=""),"",SUMIFS($AF$2:AF386,$B$2:B386,B386))</f>
        <v/>
      </c>
      <c r="BF386" s="17" t="str">
        <f>IF(OR(AG386="",B386=""),"",SUMIFS($AG$2:AG386,$B$2:B386,B386))</f>
        <v/>
      </c>
      <c r="BG386" s="17" t="str">
        <f>IF(OR(AH386="",B386=""),"",SUMIFS($AH$2:AH386,$B$2:B386,B386))</f>
        <v/>
      </c>
      <c r="BH386" s="17" t="str">
        <f>IF(OR(AI386="",B386=""),"",SUMIFS($AI$2:AI386,$B$2:B386,B386))</f>
        <v/>
      </c>
      <c r="BI386" s="17" t="str">
        <f t="shared" si="225"/>
        <v/>
      </c>
      <c r="BJ386" s="17" t="str">
        <f t="shared" si="226"/>
        <v/>
      </c>
      <c r="BK386" s="17" t="str">
        <f t="shared" si="227"/>
        <v/>
      </c>
      <c r="BL386" s="17" t="str">
        <f t="shared" si="228"/>
        <v/>
      </c>
      <c r="BM386" s="17" t="str">
        <f t="shared" si="229"/>
        <v/>
      </c>
      <c r="BN386" s="17" t="str">
        <f t="shared" ref="BN386:BN449" si="243">IF(AJ386="","",BI386-AJ386)</f>
        <v/>
      </c>
      <c r="BO386" s="17" t="str">
        <f t="shared" ref="BO386:BO449" si="244">IF(AK386="","",BJ386-AK386)</f>
        <v/>
      </c>
      <c r="BP386" s="17" t="str">
        <f t="shared" ref="BP386:BP449" si="245">IF(AL386="","",BK386-AL386)</f>
        <v/>
      </c>
      <c r="BQ386" s="17" t="str">
        <f t="shared" ref="BQ386:BQ449" si="246">IF(AM386="","",BL386-AM386)</f>
        <v/>
      </c>
      <c r="BR386" s="17" t="str">
        <f t="shared" ref="BR386:BR449" si="247">IF(AN386="","",BM386-AN386)</f>
        <v/>
      </c>
    </row>
    <row r="387" spans="1:70" x14ac:dyDescent="0.25">
      <c r="A387">
        <f t="shared" si="231"/>
        <v>386</v>
      </c>
      <c r="B387" s="9"/>
      <c r="C387" s="12"/>
      <c r="D387" s="11" t="str">
        <f t="shared" si="230"/>
        <v/>
      </c>
      <c r="E387" s="11" t="str">
        <f t="shared" si="232"/>
        <v/>
      </c>
      <c r="F387" s="12"/>
      <c r="G387" s="12"/>
      <c r="H387" s="12"/>
      <c r="I387" s="12"/>
      <c r="J387" s="13"/>
      <c r="K387" s="13"/>
      <c r="L387" s="13"/>
      <c r="M387" s="13"/>
      <c r="N387" s="12"/>
      <c r="O387" s="12"/>
      <c r="P387" s="14" t="str">
        <f t="shared" ref="P387:P450" si="248">IF(N387="","",IF(N387="SL",-1,K387/J387))</f>
        <v/>
      </c>
      <c r="Q387" s="14" t="str">
        <f t="shared" ref="Q387:Q450" si="249">IF(N387="","",IF(OR(N387="SL",N387="TP0"),-1,L387/J387))</f>
        <v/>
      </c>
      <c r="R387" s="14" t="str">
        <f t="shared" ref="R387:R450" si="250">IF(N387="","",IF(N387="TP2",M387/J387,-1))</f>
        <v/>
      </c>
      <c r="S387" s="14" t="str">
        <f t="shared" ref="S387:S450" si="251">IF(N387="","",IF(N387="SL",-1,IF(N387="TP0",0.5*K387/J387,0.5*(K387+L387)/J387)))</f>
        <v/>
      </c>
      <c r="T387" s="14" t="str">
        <f t="shared" ref="T387:T450" si="252">IF(N387="","",IF(N387="SL",-1,IF(N387="TP0",0.5*K387/J387-0.5,0.5*(K387+L387)/J387)))</f>
        <v/>
      </c>
      <c r="U387" s="15" t="str">
        <f>IF(P387="","",P387*Config!$B$6)</f>
        <v/>
      </c>
      <c r="V387" s="15" t="str">
        <f>IF(Q387="","",Q387*Config!$B$6)</f>
        <v/>
      </c>
      <c r="W387" s="15" t="str">
        <f>IF(R387="","",R387*Config!$B$6)</f>
        <v/>
      </c>
      <c r="X387" s="15" t="str">
        <f>IF(S387="","",S387*Config!$B$6)</f>
        <v/>
      </c>
      <c r="Y387" s="15" t="str">
        <f>IF(T387="","",T387*Config!$B$6)</f>
        <v/>
      </c>
      <c r="Z387" s="15" t="str">
        <f>IF(U387="","",Config!$B$4 + SUM($U$2:U387))</f>
        <v/>
      </c>
      <c r="AA387" s="15" t="str">
        <f>IF(V387="","",Config!$B$4 + SUM($V$2:V387))</f>
        <v/>
      </c>
      <c r="AB387" s="15" t="str">
        <f>IF(W387="","",Config!$B$4 + SUM($W$2:W387))</f>
        <v/>
      </c>
      <c r="AC387" s="15" t="str">
        <f>IF(X387="","",Config!$B$4 + SUM($X$2:X387))</f>
        <v/>
      </c>
      <c r="AD387" s="15" t="str">
        <f>IF(Y387="","",Config!$B$4 + SUM($Y$2:Y387))</f>
        <v/>
      </c>
      <c r="AE387" s="15" t="str">
        <f>IF(P387="","",P387*J387/100*Config!$B$11)</f>
        <v/>
      </c>
      <c r="AF387" s="15" t="str">
        <f>IF(Q387="","",Q387*J387/100*Config!$B$11)</f>
        <v/>
      </c>
      <c r="AG387" s="15" t="str">
        <f>IF(R387="","",R387*J387/100*Config!$B$11)</f>
        <v/>
      </c>
      <c r="AH387" s="15" t="str">
        <f>IF(S387="","",S387*J387/100*Config!$B$11)</f>
        <v/>
      </c>
      <c r="AI387" s="15" t="str">
        <f>IF(T387="","",T387*J387/100*Config!$B$11)</f>
        <v/>
      </c>
      <c r="AJ387" s="15" t="str">
        <f>IF(AE387="","",Config!$B$9 + SUM($AE$2:AE387))</f>
        <v/>
      </c>
      <c r="AK387" s="15" t="str">
        <f>IF(AF387="","",Config!$B$9 + SUM($AF$2:AF387))</f>
        <v/>
      </c>
      <c r="AL387" s="15" t="str">
        <f>IF(AG387="","",Config!$B$9 + SUM($AG$2:AG387))</f>
        <v/>
      </c>
      <c r="AM387" s="15" t="str">
        <f>IF(AH387="","",Config!$B$9 + SUM($AH$2:AH387))</f>
        <v/>
      </c>
      <c r="AN387" s="15" t="str">
        <f>IF(AI387="","",Config!$B$9 + SUM($AI$2:AI387))</f>
        <v/>
      </c>
      <c r="AO387" s="16" t="str">
        <f t="shared" si="233"/>
        <v/>
      </c>
      <c r="AP387" s="16" t="str">
        <f t="shared" si="234"/>
        <v/>
      </c>
      <c r="AQ387" s="16" t="str">
        <f t="shared" si="235"/>
        <v/>
      </c>
      <c r="AR387" s="16" t="str">
        <f t="shared" si="236"/>
        <v/>
      </c>
      <c r="AS387" s="16" t="str">
        <f t="shared" si="237"/>
        <v/>
      </c>
      <c r="AT387" s="17" t="str">
        <f t="shared" si="220"/>
        <v/>
      </c>
      <c r="AU387" s="17" t="str">
        <f t="shared" si="221"/>
        <v/>
      </c>
      <c r="AV387" s="17" t="str">
        <f t="shared" si="222"/>
        <v/>
      </c>
      <c r="AW387" s="17" t="str">
        <f t="shared" si="223"/>
        <v/>
      </c>
      <c r="AX387" s="17" t="str">
        <f t="shared" si="224"/>
        <v/>
      </c>
      <c r="AY387" s="17" t="str">
        <f t="shared" si="238"/>
        <v/>
      </c>
      <c r="AZ387" s="17" t="str">
        <f t="shared" si="239"/>
        <v/>
      </c>
      <c r="BA387" s="17" t="str">
        <f t="shared" si="240"/>
        <v/>
      </c>
      <c r="BB387" s="17" t="str">
        <f t="shared" si="241"/>
        <v/>
      </c>
      <c r="BC387" s="17" t="str">
        <f t="shared" si="242"/>
        <v/>
      </c>
      <c r="BD387" s="17" t="str">
        <f>IF(OR(AE387="",B387=""),"",SUMIFS($AE$2:AE387,$B$2:B387,B387))</f>
        <v/>
      </c>
      <c r="BE387" s="17" t="str">
        <f>IF(OR(AF387="",B387=""),"",SUMIFS($AF$2:AF387,$B$2:B387,B387))</f>
        <v/>
      </c>
      <c r="BF387" s="17" t="str">
        <f>IF(OR(AG387="",B387=""),"",SUMIFS($AG$2:AG387,$B$2:B387,B387))</f>
        <v/>
      </c>
      <c r="BG387" s="17" t="str">
        <f>IF(OR(AH387="",B387=""),"",SUMIFS($AH$2:AH387,$B$2:B387,B387))</f>
        <v/>
      </c>
      <c r="BH387" s="17" t="str">
        <f>IF(OR(AI387="",B387=""),"",SUMIFS($AI$2:AI387,$B$2:B387,B387))</f>
        <v/>
      </c>
      <c r="BI387" s="17" t="str">
        <f t="shared" si="225"/>
        <v/>
      </c>
      <c r="BJ387" s="17" t="str">
        <f t="shared" si="226"/>
        <v/>
      </c>
      <c r="BK387" s="17" t="str">
        <f t="shared" si="227"/>
        <v/>
      </c>
      <c r="BL387" s="17" t="str">
        <f t="shared" si="228"/>
        <v/>
      </c>
      <c r="BM387" s="17" t="str">
        <f t="shared" si="229"/>
        <v/>
      </c>
      <c r="BN387" s="17" t="str">
        <f t="shared" si="243"/>
        <v/>
      </c>
      <c r="BO387" s="17" t="str">
        <f t="shared" si="244"/>
        <v/>
      </c>
      <c r="BP387" s="17" t="str">
        <f t="shared" si="245"/>
        <v/>
      </c>
      <c r="BQ387" s="17" t="str">
        <f t="shared" si="246"/>
        <v/>
      </c>
      <c r="BR387" s="17" t="str">
        <f t="shared" si="247"/>
        <v/>
      </c>
    </row>
    <row r="388" spans="1:70" x14ac:dyDescent="0.25">
      <c r="A388">
        <f t="shared" si="231"/>
        <v>387</v>
      </c>
      <c r="B388" s="9"/>
      <c r="C388" s="12"/>
      <c r="D388" s="11" t="str">
        <f t="shared" si="230"/>
        <v/>
      </c>
      <c r="E388" s="11" t="str">
        <f t="shared" si="232"/>
        <v/>
      </c>
      <c r="F388" s="12"/>
      <c r="G388" s="12"/>
      <c r="H388" s="12"/>
      <c r="I388" s="12"/>
      <c r="J388" s="13"/>
      <c r="K388" s="13"/>
      <c r="L388" s="13"/>
      <c r="M388" s="13"/>
      <c r="N388" s="12"/>
      <c r="O388" s="12"/>
      <c r="P388" s="14" t="str">
        <f t="shared" si="248"/>
        <v/>
      </c>
      <c r="Q388" s="14" t="str">
        <f t="shared" si="249"/>
        <v/>
      </c>
      <c r="R388" s="14" t="str">
        <f t="shared" si="250"/>
        <v/>
      </c>
      <c r="S388" s="14" t="str">
        <f t="shared" si="251"/>
        <v/>
      </c>
      <c r="T388" s="14" t="str">
        <f t="shared" si="252"/>
        <v/>
      </c>
      <c r="U388" s="15" t="str">
        <f>IF(P388="","",P388*Config!$B$6)</f>
        <v/>
      </c>
      <c r="V388" s="15" t="str">
        <f>IF(Q388="","",Q388*Config!$B$6)</f>
        <v/>
      </c>
      <c r="W388" s="15" t="str">
        <f>IF(R388="","",R388*Config!$B$6)</f>
        <v/>
      </c>
      <c r="X388" s="15" t="str">
        <f>IF(S388="","",S388*Config!$B$6)</f>
        <v/>
      </c>
      <c r="Y388" s="15" t="str">
        <f>IF(T388="","",T388*Config!$B$6)</f>
        <v/>
      </c>
      <c r="Z388" s="15" t="str">
        <f>IF(U388="","",Config!$B$4 + SUM($U$2:U388))</f>
        <v/>
      </c>
      <c r="AA388" s="15" t="str">
        <f>IF(V388="","",Config!$B$4 + SUM($V$2:V388))</f>
        <v/>
      </c>
      <c r="AB388" s="15" t="str">
        <f>IF(W388="","",Config!$B$4 + SUM($W$2:W388))</f>
        <v/>
      </c>
      <c r="AC388" s="15" t="str">
        <f>IF(X388="","",Config!$B$4 + SUM($X$2:X388))</f>
        <v/>
      </c>
      <c r="AD388" s="15" t="str">
        <f>IF(Y388="","",Config!$B$4 + SUM($Y$2:Y388))</f>
        <v/>
      </c>
      <c r="AE388" s="15" t="str">
        <f>IF(P388="","",P388*J388/100*Config!$B$11)</f>
        <v/>
      </c>
      <c r="AF388" s="15" t="str">
        <f>IF(Q388="","",Q388*J388/100*Config!$B$11)</f>
        <v/>
      </c>
      <c r="AG388" s="15" t="str">
        <f>IF(R388="","",R388*J388/100*Config!$B$11)</f>
        <v/>
      </c>
      <c r="AH388" s="15" t="str">
        <f>IF(S388="","",S388*J388/100*Config!$B$11)</f>
        <v/>
      </c>
      <c r="AI388" s="15" t="str">
        <f>IF(T388="","",T388*J388/100*Config!$B$11)</f>
        <v/>
      </c>
      <c r="AJ388" s="15" t="str">
        <f>IF(AE388="","",Config!$B$9 + SUM($AE$2:AE388))</f>
        <v/>
      </c>
      <c r="AK388" s="15" t="str">
        <f>IF(AF388="","",Config!$B$9 + SUM($AF$2:AF388))</f>
        <v/>
      </c>
      <c r="AL388" s="15" t="str">
        <f>IF(AG388="","",Config!$B$9 + SUM($AG$2:AG388))</f>
        <v/>
      </c>
      <c r="AM388" s="15" t="str">
        <f>IF(AH388="","",Config!$B$9 + SUM($AH$2:AH388))</f>
        <v/>
      </c>
      <c r="AN388" s="15" t="str">
        <f>IF(AI388="","",Config!$B$9 + SUM($AI$2:AI388))</f>
        <v/>
      </c>
      <c r="AO388" s="16" t="str">
        <f t="shared" si="233"/>
        <v/>
      </c>
      <c r="AP388" s="16" t="str">
        <f t="shared" si="234"/>
        <v/>
      </c>
      <c r="AQ388" s="16" t="str">
        <f t="shared" si="235"/>
        <v/>
      </c>
      <c r="AR388" s="16" t="str">
        <f t="shared" si="236"/>
        <v/>
      </c>
      <c r="AS388" s="16" t="str">
        <f t="shared" si="237"/>
        <v/>
      </c>
      <c r="AT388" s="17" t="str">
        <f t="shared" si="220"/>
        <v/>
      </c>
      <c r="AU388" s="17" t="str">
        <f t="shared" si="221"/>
        <v/>
      </c>
      <c r="AV388" s="17" t="str">
        <f t="shared" si="222"/>
        <v/>
      </c>
      <c r="AW388" s="17" t="str">
        <f t="shared" si="223"/>
        <v/>
      </c>
      <c r="AX388" s="17" t="str">
        <f t="shared" si="224"/>
        <v/>
      </c>
      <c r="AY388" s="17" t="str">
        <f t="shared" si="238"/>
        <v/>
      </c>
      <c r="AZ388" s="17" t="str">
        <f t="shared" si="239"/>
        <v/>
      </c>
      <c r="BA388" s="17" t="str">
        <f t="shared" si="240"/>
        <v/>
      </c>
      <c r="BB388" s="17" t="str">
        <f t="shared" si="241"/>
        <v/>
      </c>
      <c r="BC388" s="17" t="str">
        <f t="shared" si="242"/>
        <v/>
      </c>
      <c r="BD388" s="17" t="str">
        <f>IF(OR(AE388="",B388=""),"",SUMIFS($AE$2:AE388,$B$2:B388,B388))</f>
        <v/>
      </c>
      <c r="BE388" s="17" t="str">
        <f>IF(OR(AF388="",B388=""),"",SUMIFS($AF$2:AF388,$B$2:B388,B388))</f>
        <v/>
      </c>
      <c r="BF388" s="17" t="str">
        <f>IF(OR(AG388="",B388=""),"",SUMIFS($AG$2:AG388,$B$2:B388,B388))</f>
        <v/>
      </c>
      <c r="BG388" s="17" t="str">
        <f>IF(OR(AH388="",B388=""),"",SUMIFS($AH$2:AH388,$B$2:B388,B388))</f>
        <v/>
      </c>
      <c r="BH388" s="17" t="str">
        <f>IF(OR(AI388="",B388=""),"",SUMIFS($AI$2:AI388,$B$2:B388,B388))</f>
        <v/>
      </c>
      <c r="BI388" s="17" t="str">
        <f t="shared" si="225"/>
        <v/>
      </c>
      <c r="BJ388" s="17" t="str">
        <f t="shared" si="226"/>
        <v/>
      </c>
      <c r="BK388" s="17" t="str">
        <f t="shared" si="227"/>
        <v/>
      </c>
      <c r="BL388" s="17" t="str">
        <f t="shared" si="228"/>
        <v/>
      </c>
      <c r="BM388" s="17" t="str">
        <f t="shared" si="229"/>
        <v/>
      </c>
      <c r="BN388" s="17" t="str">
        <f t="shared" si="243"/>
        <v/>
      </c>
      <c r="BO388" s="17" t="str">
        <f t="shared" si="244"/>
        <v/>
      </c>
      <c r="BP388" s="17" t="str">
        <f t="shared" si="245"/>
        <v/>
      </c>
      <c r="BQ388" s="17" t="str">
        <f t="shared" si="246"/>
        <v/>
      </c>
      <c r="BR388" s="17" t="str">
        <f t="shared" si="247"/>
        <v/>
      </c>
    </row>
    <row r="389" spans="1:70" x14ac:dyDescent="0.25">
      <c r="A389">
        <f t="shared" si="231"/>
        <v>388</v>
      </c>
      <c r="B389" s="9"/>
      <c r="C389" s="12"/>
      <c r="D389" s="11" t="str">
        <f t="shared" si="230"/>
        <v/>
      </c>
      <c r="E389" s="11" t="str">
        <f t="shared" si="232"/>
        <v/>
      </c>
      <c r="F389" s="12"/>
      <c r="G389" s="12"/>
      <c r="H389" s="12"/>
      <c r="I389" s="12"/>
      <c r="J389" s="13"/>
      <c r="K389" s="13"/>
      <c r="L389" s="13"/>
      <c r="M389" s="13"/>
      <c r="N389" s="12"/>
      <c r="O389" s="12"/>
      <c r="P389" s="14" t="str">
        <f t="shared" si="248"/>
        <v/>
      </c>
      <c r="Q389" s="14" t="str">
        <f t="shared" si="249"/>
        <v/>
      </c>
      <c r="R389" s="14" t="str">
        <f t="shared" si="250"/>
        <v/>
      </c>
      <c r="S389" s="14" t="str">
        <f t="shared" si="251"/>
        <v/>
      </c>
      <c r="T389" s="14" t="str">
        <f t="shared" si="252"/>
        <v/>
      </c>
      <c r="U389" s="15" t="str">
        <f>IF(P389="","",P389*Config!$B$6)</f>
        <v/>
      </c>
      <c r="V389" s="15" t="str">
        <f>IF(Q389="","",Q389*Config!$B$6)</f>
        <v/>
      </c>
      <c r="W389" s="15" t="str">
        <f>IF(R389="","",R389*Config!$B$6)</f>
        <v/>
      </c>
      <c r="X389" s="15" t="str">
        <f>IF(S389="","",S389*Config!$B$6)</f>
        <v/>
      </c>
      <c r="Y389" s="15" t="str">
        <f>IF(T389="","",T389*Config!$B$6)</f>
        <v/>
      </c>
      <c r="Z389" s="15" t="str">
        <f>IF(U389="","",Config!$B$4 + SUM($U$2:U389))</f>
        <v/>
      </c>
      <c r="AA389" s="15" t="str">
        <f>IF(V389="","",Config!$B$4 + SUM($V$2:V389))</f>
        <v/>
      </c>
      <c r="AB389" s="15" t="str">
        <f>IF(W389="","",Config!$B$4 + SUM($W$2:W389))</f>
        <v/>
      </c>
      <c r="AC389" s="15" t="str">
        <f>IF(X389="","",Config!$B$4 + SUM($X$2:X389))</f>
        <v/>
      </c>
      <c r="AD389" s="15" t="str">
        <f>IF(Y389="","",Config!$B$4 + SUM($Y$2:Y389))</f>
        <v/>
      </c>
      <c r="AE389" s="15" t="str">
        <f>IF(P389="","",P389*J389/100*Config!$B$11)</f>
        <v/>
      </c>
      <c r="AF389" s="15" t="str">
        <f>IF(Q389="","",Q389*J389/100*Config!$B$11)</f>
        <v/>
      </c>
      <c r="AG389" s="15" t="str">
        <f>IF(R389="","",R389*J389/100*Config!$B$11)</f>
        <v/>
      </c>
      <c r="AH389" s="15" t="str">
        <f>IF(S389="","",S389*J389/100*Config!$B$11)</f>
        <v/>
      </c>
      <c r="AI389" s="15" t="str">
        <f>IF(T389="","",T389*J389/100*Config!$B$11)</f>
        <v/>
      </c>
      <c r="AJ389" s="15" t="str">
        <f>IF(AE389="","",Config!$B$9 + SUM($AE$2:AE389))</f>
        <v/>
      </c>
      <c r="AK389" s="15" t="str">
        <f>IF(AF389="","",Config!$B$9 + SUM($AF$2:AF389))</f>
        <v/>
      </c>
      <c r="AL389" s="15" t="str">
        <f>IF(AG389="","",Config!$B$9 + SUM($AG$2:AG389))</f>
        <v/>
      </c>
      <c r="AM389" s="15" t="str">
        <f>IF(AH389="","",Config!$B$9 + SUM($AH$2:AH389))</f>
        <v/>
      </c>
      <c r="AN389" s="15" t="str">
        <f>IF(AI389="","",Config!$B$9 + SUM($AI$2:AI389))</f>
        <v/>
      </c>
      <c r="AO389" s="16" t="str">
        <f t="shared" si="233"/>
        <v/>
      </c>
      <c r="AP389" s="16" t="str">
        <f t="shared" si="234"/>
        <v/>
      </c>
      <c r="AQ389" s="16" t="str">
        <f t="shared" si="235"/>
        <v/>
      </c>
      <c r="AR389" s="16" t="str">
        <f t="shared" si="236"/>
        <v/>
      </c>
      <c r="AS389" s="16" t="str">
        <f t="shared" si="237"/>
        <v/>
      </c>
      <c r="AT389" s="17" t="str">
        <f t="shared" ref="AT389:AT452" si="253">IF(Z389="","",IF(AT388="",Z389,MAX(AT388,Z389)))</f>
        <v/>
      </c>
      <c r="AU389" s="17" t="str">
        <f t="shared" ref="AU389:AU452" si="254">IF(AA389="","",IF(AU388="",AA389,MAX(AU388,AA389)))</f>
        <v/>
      </c>
      <c r="AV389" s="17" t="str">
        <f t="shared" ref="AV389:AV452" si="255">IF(AB389="","",IF(AV388="",AB389,MAX(AV388,AB389)))</f>
        <v/>
      </c>
      <c r="AW389" s="17" t="str">
        <f t="shared" ref="AW389:AW452" si="256">IF(AC389="","",IF(AW388="",AC389,MAX(AW388,AC389)))</f>
        <v/>
      </c>
      <c r="AX389" s="17" t="str">
        <f t="shared" ref="AX389:AX452" si="257">IF(AD389="","",IF(AX388="",AD389,MAX(AX388,AD389)))</f>
        <v/>
      </c>
      <c r="AY389" s="17" t="str">
        <f t="shared" si="238"/>
        <v/>
      </c>
      <c r="AZ389" s="17" t="str">
        <f t="shared" si="239"/>
        <v/>
      </c>
      <c r="BA389" s="17" t="str">
        <f t="shared" si="240"/>
        <v/>
      </c>
      <c r="BB389" s="17" t="str">
        <f t="shared" si="241"/>
        <v/>
      </c>
      <c r="BC389" s="17" t="str">
        <f t="shared" si="242"/>
        <v/>
      </c>
      <c r="BD389" s="17" t="str">
        <f>IF(OR(AE389="",B389=""),"",SUMIFS($AE$2:AE389,$B$2:B389,B389))</f>
        <v/>
      </c>
      <c r="BE389" s="17" t="str">
        <f>IF(OR(AF389="",B389=""),"",SUMIFS($AF$2:AF389,$B$2:B389,B389))</f>
        <v/>
      </c>
      <c r="BF389" s="17" t="str">
        <f>IF(OR(AG389="",B389=""),"",SUMIFS($AG$2:AG389,$B$2:B389,B389))</f>
        <v/>
      </c>
      <c r="BG389" s="17" t="str">
        <f>IF(OR(AH389="",B389=""),"",SUMIFS($AH$2:AH389,$B$2:B389,B389))</f>
        <v/>
      </c>
      <c r="BH389" s="17" t="str">
        <f>IF(OR(AI389="",B389=""),"",SUMIFS($AI$2:AI389,$B$2:B389,B389))</f>
        <v/>
      </c>
      <c r="BI389" s="17" t="str">
        <f t="shared" ref="BI389:BI452" si="258">IF(AJ389="","",IF(BI388="",AJ389,MAX(BI388,AJ389)))</f>
        <v/>
      </c>
      <c r="BJ389" s="17" t="str">
        <f t="shared" ref="BJ389:BJ452" si="259">IF(AK389="","",IF(BJ388="",AK389,MAX(BJ388,AK389)))</f>
        <v/>
      </c>
      <c r="BK389" s="17" t="str">
        <f t="shared" ref="BK389:BK452" si="260">IF(AL389="","",IF(BK388="",AL389,MAX(BK388,AL389)))</f>
        <v/>
      </c>
      <c r="BL389" s="17" t="str">
        <f t="shared" ref="BL389:BL452" si="261">IF(AM389="","",IF(BL388="",AM389,MAX(BL388,AM389)))</f>
        <v/>
      </c>
      <c r="BM389" s="17" t="str">
        <f t="shared" ref="BM389:BM452" si="262">IF(AN389="","",IF(BM388="",AN389,MAX(BM388,AN389)))</f>
        <v/>
      </c>
      <c r="BN389" s="17" t="str">
        <f t="shared" si="243"/>
        <v/>
      </c>
      <c r="BO389" s="17" t="str">
        <f t="shared" si="244"/>
        <v/>
      </c>
      <c r="BP389" s="17" t="str">
        <f t="shared" si="245"/>
        <v/>
      </c>
      <c r="BQ389" s="17" t="str">
        <f t="shared" si="246"/>
        <v/>
      </c>
      <c r="BR389" s="17" t="str">
        <f t="shared" si="247"/>
        <v/>
      </c>
    </row>
    <row r="390" spans="1:70" x14ac:dyDescent="0.25">
      <c r="A390">
        <f t="shared" si="231"/>
        <v>389</v>
      </c>
      <c r="B390" s="9"/>
      <c r="C390" s="12"/>
      <c r="D390" s="11" t="str">
        <f t="shared" si="230"/>
        <v/>
      </c>
      <c r="E390" s="11" t="str">
        <f t="shared" si="232"/>
        <v/>
      </c>
      <c r="F390" s="12"/>
      <c r="G390" s="12"/>
      <c r="H390" s="12"/>
      <c r="I390" s="12"/>
      <c r="J390" s="13"/>
      <c r="K390" s="13"/>
      <c r="L390" s="13"/>
      <c r="M390" s="13"/>
      <c r="N390" s="12"/>
      <c r="O390" s="12"/>
      <c r="P390" s="14" t="str">
        <f t="shared" si="248"/>
        <v/>
      </c>
      <c r="Q390" s="14" t="str">
        <f t="shared" si="249"/>
        <v/>
      </c>
      <c r="R390" s="14" t="str">
        <f t="shared" si="250"/>
        <v/>
      </c>
      <c r="S390" s="14" t="str">
        <f t="shared" si="251"/>
        <v/>
      </c>
      <c r="T390" s="14" t="str">
        <f t="shared" si="252"/>
        <v/>
      </c>
      <c r="U390" s="15" t="str">
        <f>IF(P390="","",P390*Config!$B$6)</f>
        <v/>
      </c>
      <c r="V390" s="15" t="str">
        <f>IF(Q390="","",Q390*Config!$B$6)</f>
        <v/>
      </c>
      <c r="W390" s="15" t="str">
        <f>IF(R390="","",R390*Config!$B$6)</f>
        <v/>
      </c>
      <c r="X390" s="15" t="str">
        <f>IF(S390="","",S390*Config!$B$6)</f>
        <v/>
      </c>
      <c r="Y390" s="15" t="str">
        <f>IF(T390="","",T390*Config!$B$6)</f>
        <v/>
      </c>
      <c r="Z390" s="15" t="str">
        <f>IF(U390="","",Config!$B$4 + SUM($U$2:U390))</f>
        <v/>
      </c>
      <c r="AA390" s="15" t="str">
        <f>IF(V390="","",Config!$B$4 + SUM($V$2:V390))</f>
        <v/>
      </c>
      <c r="AB390" s="15" t="str">
        <f>IF(W390="","",Config!$B$4 + SUM($W$2:W390))</f>
        <v/>
      </c>
      <c r="AC390" s="15" t="str">
        <f>IF(X390="","",Config!$B$4 + SUM($X$2:X390))</f>
        <v/>
      </c>
      <c r="AD390" s="15" t="str">
        <f>IF(Y390="","",Config!$B$4 + SUM($Y$2:Y390))</f>
        <v/>
      </c>
      <c r="AE390" s="15" t="str">
        <f>IF(P390="","",P390*J390/100*Config!$B$11)</f>
        <v/>
      </c>
      <c r="AF390" s="15" t="str">
        <f>IF(Q390="","",Q390*J390/100*Config!$B$11)</f>
        <v/>
      </c>
      <c r="AG390" s="15" t="str">
        <f>IF(R390="","",R390*J390/100*Config!$B$11)</f>
        <v/>
      </c>
      <c r="AH390" s="15" t="str">
        <f>IF(S390="","",S390*J390/100*Config!$B$11)</f>
        <v/>
      </c>
      <c r="AI390" s="15" t="str">
        <f>IF(T390="","",T390*J390/100*Config!$B$11)</f>
        <v/>
      </c>
      <c r="AJ390" s="15" t="str">
        <f>IF(AE390="","",Config!$B$9 + SUM($AE$2:AE390))</f>
        <v/>
      </c>
      <c r="AK390" s="15" t="str">
        <f>IF(AF390="","",Config!$B$9 + SUM($AF$2:AF390))</f>
        <v/>
      </c>
      <c r="AL390" s="15" t="str">
        <f>IF(AG390="","",Config!$B$9 + SUM($AG$2:AG390))</f>
        <v/>
      </c>
      <c r="AM390" s="15" t="str">
        <f>IF(AH390="","",Config!$B$9 + SUM($AH$2:AH390))</f>
        <v/>
      </c>
      <c r="AN390" s="15" t="str">
        <f>IF(AI390="","",Config!$B$9 + SUM($AI$2:AI390))</f>
        <v/>
      </c>
      <c r="AO390" s="16" t="str">
        <f t="shared" si="233"/>
        <v/>
      </c>
      <c r="AP390" s="16" t="str">
        <f t="shared" si="234"/>
        <v/>
      </c>
      <c r="AQ390" s="16" t="str">
        <f t="shared" si="235"/>
        <v/>
      </c>
      <c r="AR390" s="16" t="str">
        <f t="shared" si="236"/>
        <v/>
      </c>
      <c r="AS390" s="16" t="str">
        <f t="shared" si="237"/>
        <v/>
      </c>
      <c r="AT390" s="17" t="str">
        <f t="shared" si="253"/>
        <v/>
      </c>
      <c r="AU390" s="17" t="str">
        <f t="shared" si="254"/>
        <v/>
      </c>
      <c r="AV390" s="17" t="str">
        <f t="shared" si="255"/>
        <v/>
      </c>
      <c r="AW390" s="17" t="str">
        <f t="shared" si="256"/>
        <v/>
      </c>
      <c r="AX390" s="17" t="str">
        <f t="shared" si="257"/>
        <v/>
      </c>
      <c r="AY390" s="17" t="str">
        <f t="shared" si="238"/>
        <v/>
      </c>
      <c r="AZ390" s="17" t="str">
        <f t="shared" si="239"/>
        <v/>
      </c>
      <c r="BA390" s="17" t="str">
        <f t="shared" si="240"/>
        <v/>
      </c>
      <c r="BB390" s="17" t="str">
        <f t="shared" si="241"/>
        <v/>
      </c>
      <c r="BC390" s="17" t="str">
        <f t="shared" si="242"/>
        <v/>
      </c>
      <c r="BD390" s="17" t="str">
        <f>IF(OR(AE390="",B390=""),"",SUMIFS($AE$2:AE390,$B$2:B390,B390))</f>
        <v/>
      </c>
      <c r="BE390" s="17" t="str">
        <f>IF(OR(AF390="",B390=""),"",SUMIFS($AF$2:AF390,$B$2:B390,B390))</f>
        <v/>
      </c>
      <c r="BF390" s="17" t="str">
        <f>IF(OR(AG390="",B390=""),"",SUMIFS($AG$2:AG390,$B$2:B390,B390))</f>
        <v/>
      </c>
      <c r="BG390" s="17" t="str">
        <f>IF(OR(AH390="",B390=""),"",SUMIFS($AH$2:AH390,$B$2:B390,B390))</f>
        <v/>
      </c>
      <c r="BH390" s="17" t="str">
        <f>IF(OR(AI390="",B390=""),"",SUMIFS($AI$2:AI390,$B$2:B390,B390))</f>
        <v/>
      </c>
      <c r="BI390" s="17" t="str">
        <f t="shared" si="258"/>
        <v/>
      </c>
      <c r="BJ390" s="17" t="str">
        <f t="shared" si="259"/>
        <v/>
      </c>
      <c r="BK390" s="17" t="str">
        <f t="shared" si="260"/>
        <v/>
      </c>
      <c r="BL390" s="17" t="str">
        <f t="shared" si="261"/>
        <v/>
      </c>
      <c r="BM390" s="17" t="str">
        <f t="shared" si="262"/>
        <v/>
      </c>
      <c r="BN390" s="17" t="str">
        <f t="shared" si="243"/>
        <v/>
      </c>
      <c r="BO390" s="17" t="str">
        <f t="shared" si="244"/>
        <v/>
      </c>
      <c r="BP390" s="17" t="str">
        <f t="shared" si="245"/>
        <v/>
      </c>
      <c r="BQ390" s="17" t="str">
        <f t="shared" si="246"/>
        <v/>
      </c>
      <c r="BR390" s="17" t="str">
        <f t="shared" si="247"/>
        <v/>
      </c>
    </row>
    <row r="391" spans="1:70" x14ac:dyDescent="0.25">
      <c r="A391">
        <f t="shared" si="231"/>
        <v>390</v>
      </c>
      <c r="B391" s="9"/>
      <c r="C391" s="12"/>
      <c r="D391" s="11" t="str">
        <f t="shared" si="230"/>
        <v/>
      </c>
      <c r="E391" s="11" t="str">
        <f t="shared" si="232"/>
        <v/>
      </c>
      <c r="F391" s="12"/>
      <c r="G391" s="12"/>
      <c r="H391" s="12"/>
      <c r="I391" s="12"/>
      <c r="J391" s="13"/>
      <c r="K391" s="13"/>
      <c r="L391" s="13"/>
      <c r="M391" s="13"/>
      <c r="N391" s="12"/>
      <c r="O391" s="12"/>
      <c r="P391" s="14" t="str">
        <f t="shared" si="248"/>
        <v/>
      </c>
      <c r="Q391" s="14" t="str">
        <f t="shared" si="249"/>
        <v/>
      </c>
      <c r="R391" s="14" t="str">
        <f t="shared" si="250"/>
        <v/>
      </c>
      <c r="S391" s="14" t="str">
        <f t="shared" si="251"/>
        <v/>
      </c>
      <c r="T391" s="14" t="str">
        <f t="shared" si="252"/>
        <v/>
      </c>
      <c r="U391" s="15" t="str">
        <f>IF(P391="","",P391*Config!$B$6)</f>
        <v/>
      </c>
      <c r="V391" s="15" t="str">
        <f>IF(Q391="","",Q391*Config!$B$6)</f>
        <v/>
      </c>
      <c r="W391" s="15" t="str">
        <f>IF(R391="","",R391*Config!$B$6)</f>
        <v/>
      </c>
      <c r="X391" s="15" t="str">
        <f>IF(S391="","",S391*Config!$B$6)</f>
        <v/>
      </c>
      <c r="Y391" s="15" t="str">
        <f>IF(T391="","",T391*Config!$B$6)</f>
        <v/>
      </c>
      <c r="Z391" s="15" t="str">
        <f>IF(U391="","",Config!$B$4 + SUM($U$2:U391))</f>
        <v/>
      </c>
      <c r="AA391" s="15" t="str">
        <f>IF(V391="","",Config!$B$4 + SUM($V$2:V391))</f>
        <v/>
      </c>
      <c r="AB391" s="15" t="str">
        <f>IF(W391="","",Config!$B$4 + SUM($W$2:W391))</f>
        <v/>
      </c>
      <c r="AC391" s="15" t="str">
        <f>IF(X391="","",Config!$B$4 + SUM($X$2:X391))</f>
        <v/>
      </c>
      <c r="AD391" s="15" t="str">
        <f>IF(Y391="","",Config!$B$4 + SUM($Y$2:Y391))</f>
        <v/>
      </c>
      <c r="AE391" s="15" t="str">
        <f>IF(P391="","",P391*J391/100*Config!$B$11)</f>
        <v/>
      </c>
      <c r="AF391" s="15" t="str">
        <f>IF(Q391="","",Q391*J391/100*Config!$B$11)</f>
        <v/>
      </c>
      <c r="AG391" s="15" t="str">
        <f>IF(R391="","",R391*J391/100*Config!$B$11)</f>
        <v/>
      </c>
      <c r="AH391" s="15" t="str">
        <f>IF(S391="","",S391*J391/100*Config!$B$11)</f>
        <v/>
      </c>
      <c r="AI391" s="15" t="str">
        <f>IF(T391="","",T391*J391/100*Config!$B$11)</f>
        <v/>
      </c>
      <c r="AJ391" s="15" t="str">
        <f>IF(AE391="","",Config!$B$9 + SUM($AE$2:AE391))</f>
        <v/>
      </c>
      <c r="AK391" s="15" t="str">
        <f>IF(AF391="","",Config!$B$9 + SUM($AF$2:AF391))</f>
        <v/>
      </c>
      <c r="AL391" s="15" t="str">
        <f>IF(AG391="","",Config!$B$9 + SUM($AG$2:AG391))</f>
        <v/>
      </c>
      <c r="AM391" s="15" t="str">
        <f>IF(AH391="","",Config!$B$9 + SUM($AH$2:AH391))</f>
        <v/>
      </c>
      <c r="AN391" s="15" t="str">
        <f>IF(AI391="","",Config!$B$9 + SUM($AI$2:AI391))</f>
        <v/>
      </c>
      <c r="AO391" s="16" t="str">
        <f t="shared" si="233"/>
        <v/>
      </c>
      <c r="AP391" s="16" t="str">
        <f t="shared" si="234"/>
        <v/>
      </c>
      <c r="AQ391" s="16" t="str">
        <f t="shared" si="235"/>
        <v/>
      </c>
      <c r="AR391" s="16" t="str">
        <f t="shared" si="236"/>
        <v/>
      </c>
      <c r="AS391" s="16" t="str">
        <f t="shared" si="237"/>
        <v/>
      </c>
      <c r="AT391" s="17" t="str">
        <f t="shared" si="253"/>
        <v/>
      </c>
      <c r="AU391" s="17" t="str">
        <f t="shared" si="254"/>
        <v/>
      </c>
      <c r="AV391" s="17" t="str">
        <f t="shared" si="255"/>
        <v/>
      </c>
      <c r="AW391" s="17" t="str">
        <f t="shared" si="256"/>
        <v/>
      </c>
      <c r="AX391" s="17" t="str">
        <f t="shared" si="257"/>
        <v/>
      </c>
      <c r="AY391" s="17" t="str">
        <f t="shared" si="238"/>
        <v/>
      </c>
      <c r="AZ391" s="17" t="str">
        <f t="shared" si="239"/>
        <v/>
      </c>
      <c r="BA391" s="17" t="str">
        <f t="shared" si="240"/>
        <v/>
      </c>
      <c r="BB391" s="17" t="str">
        <f t="shared" si="241"/>
        <v/>
      </c>
      <c r="BC391" s="17" t="str">
        <f t="shared" si="242"/>
        <v/>
      </c>
      <c r="BD391" s="17" t="str">
        <f>IF(OR(AE391="",B391=""),"",SUMIFS($AE$2:AE391,$B$2:B391,B391))</f>
        <v/>
      </c>
      <c r="BE391" s="17" t="str">
        <f>IF(OR(AF391="",B391=""),"",SUMIFS($AF$2:AF391,$B$2:B391,B391))</f>
        <v/>
      </c>
      <c r="BF391" s="17" t="str">
        <f>IF(OR(AG391="",B391=""),"",SUMIFS($AG$2:AG391,$B$2:B391,B391))</f>
        <v/>
      </c>
      <c r="BG391" s="17" t="str">
        <f>IF(OR(AH391="",B391=""),"",SUMIFS($AH$2:AH391,$B$2:B391,B391))</f>
        <v/>
      </c>
      <c r="BH391" s="17" t="str">
        <f>IF(OR(AI391="",B391=""),"",SUMIFS($AI$2:AI391,$B$2:B391,B391))</f>
        <v/>
      </c>
      <c r="BI391" s="17" t="str">
        <f t="shared" si="258"/>
        <v/>
      </c>
      <c r="BJ391" s="17" t="str">
        <f t="shared" si="259"/>
        <v/>
      </c>
      <c r="BK391" s="17" t="str">
        <f t="shared" si="260"/>
        <v/>
      </c>
      <c r="BL391" s="17" t="str">
        <f t="shared" si="261"/>
        <v/>
      </c>
      <c r="BM391" s="17" t="str">
        <f t="shared" si="262"/>
        <v/>
      </c>
      <c r="BN391" s="17" t="str">
        <f t="shared" si="243"/>
        <v/>
      </c>
      <c r="BO391" s="17" t="str">
        <f t="shared" si="244"/>
        <v/>
      </c>
      <c r="BP391" s="17" t="str">
        <f t="shared" si="245"/>
        <v/>
      </c>
      <c r="BQ391" s="17" t="str">
        <f t="shared" si="246"/>
        <v/>
      </c>
      <c r="BR391" s="17" t="str">
        <f t="shared" si="247"/>
        <v/>
      </c>
    </row>
    <row r="392" spans="1:70" x14ac:dyDescent="0.25">
      <c r="A392">
        <f t="shared" si="231"/>
        <v>391</v>
      </c>
      <c r="B392" s="9"/>
      <c r="C392" s="12"/>
      <c r="D392" s="11" t="str">
        <f t="shared" si="230"/>
        <v/>
      </c>
      <c r="E392" s="11" t="str">
        <f t="shared" si="232"/>
        <v/>
      </c>
      <c r="F392" s="12"/>
      <c r="G392" s="12"/>
      <c r="H392" s="12"/>
      <c r="I392" s="12"/>
      <c r="J392" s="13"/>
      <c r="K392" s="13"/>
      <c r="L392" s="13"/>
      <c r="M392" s="13"/>
      <c r="N392" s="12"/>
      <c r="O392" s="12"/>
      <c r="P392" s="14" t="str">
        <f t="shared" si="248"/>
        <v/>
      </c>
      <c r="Q392" s="14" t="str">
        <f t="shared" si="249"/>
        <v/>
      </c>
      <c r="R392" s="14" t="str">
        <f t="shared" si="250"/>
        <v/>
      </c>
      <c r="S392" s="14" t="str">
        <f t="shared" si="251"/>
        <v/>
      </c>
      <c r="T392" s="14" t="str">
        <f t="shared" si="252"/>
        <v/>
      </c>
      <c r="U392" s="15" t="str">
        <f>IF(P392="","",P392*Config!$B$6)</f>
        <v/>
      </c>
      <c r="V392" s="15" t="str">
        <f>IF(Q392="","",Q392*Config!$B$6)</f>
        <v/>
      </c>
      <c r="W392" s="15" t="str">
        <f>IF(R392="","",R392*Config!$B$6)</f>
        <v/>
      </c>
      <c r="X392" s="15" t="str">
        <f>IF(S392="","",S392*Config!$B$6)</f>
        <v/>
      </c>
      <c r="Y392" s="15" t="str">
        <f>IF(T392="","",T392*Config!$B$6)</f>
        <v/>
      </c>
      <c r="Z392" s="15" t="str">
        <f>IF(U392="","",Config!$B$4 + SUM($U$2:U392))</f>
        <v/>
      </c>
      <c r="AA392" s="15" t="str">
        <f>IF(V392="","",Config!$B$4 + SUM($V$2:V392))</f>
        <v/>
      </c>
      <c r="AB392" s="15" t="str">
        <f>IF(W392="","",Config!$B$4 + SUM($W$2:W392))</f>
        <v/>
      </c>
      <c r="AC392" s="15" t="str">
        <f>IF(X392="","",Config!$B$4 + SUM($X$2:X392))</f>
        <v/>
      </c>
      <c r="AD392" s="15" t="str">
        <f>IF(Y392="","",Config!$B$4 + SUM($Y$2:Y392))</f>
        <v/>
      </c>
      <c r="AE392" s="15" t="str">
        <f>IF(P392="","",P392*J392/100*Config!$B$11)</f>
        <v/>
      </c>
      <c r="AF392" s="15" t="str">
        <f>IF(Q392="","",Q392*J392/100*Config!$B$11)</f>
        <v/>
      </c>
      <c r="AG392" s="15" t="str">
        <f>IF(R392="","",R392*J392/100*Config!$B$11)</f>
        <v/>
      </c>
      <c r="AH392" s="15" t="str">
        <f>IF(S392="","",S392*J392/100*Config!$B$11)</f>
        <v/>
      </c>
      <c r="AI392" s="15" t="str">
        <f>IF(T392="","",T392*J392/100*Config!$B$11)</f>
        <v/>
      </c>
      <c r="AJ392" s="15" t="str">
        <f>IF(AE392="","",Config!$B$9 + SUM($AE$2:AE392))</f>
        <v/>
      </c>
      <c r="AK392" s="15" t="str">
        <f>IF(AF392="","",Config!$B$9 + SUM($AF$2:AF392))</f>
        <v/>
      </c>
      <c r="AL392" s="15" t="str">
        <f>IF(AG392="","",Config!$B$9 + SUM($AG$2:AG392))</f>
        <v/>
      </c>
      <c r="AM392" s="15" t="str">
        <f>IF(AH392="","",Config!$B$9 + SUM($AH$2:AH392))</f>
        <v/>
      </c>
      <c r="AN392" s="15" t="str">
        <f>IF(AI392="","",Config!$B$9 + SUM($AI$2:AI392))</f>
        <v/>
      </c>
      <c r="AO392" s="16" t="str">
        <f t="shared" si="233"/>
        <v/>
      </c>
      <c r="AP392" s="16" t="str">
        <f t="shared" si="234"/>
        <v/>
      </c>
      <c r="AQ392" s="16" t="str">
        <f t="shared" si="235"/>
        <v/>
      </c>
      <c r="AR392" s="16" t="str">
        <f t="shared" si="236"/>
        <v/>
      </c>
      <c r="AS392" s="16" t="str">
        <f t="shared" si="237"/>
        <v/>
      </c>
      <c r="AT392" s="17" t="str">
        <f t="shared" si="253"/>
        <v/>
      </c>
      <c r="AU392" s="17" t="str">
        <f t="shared" si="254"/>
        <v/>
      </c>
      <c r="AV392" s="17" t="str">
        <f t="shared" si="255"/>
        <v/>
      </c>
      <c r="AW392" s="17" t="str">
        <f t="shared" si="256"/>
        <v/>
      </c>
      <c r="AX392" s="17" t="str">
        <f t="shared" si="257"/>
        <v/>
      </c>
      <c r="AY392" s="17" t="str">
        <f t="shared" si="238"/>
        <v/>
      </c>
      <c r="AZ392" s="17" t="str">
        <f t="shared" si="239"/>
        <v/>
      </c>
      <c r="BA392" s="17" t="str">
        <f t="shared" si="240"/>
        <v/>
      </c>
      <c r="BB392" s="17" t="str">
        <f t="shared" si="241"/>
        <v/>
      </c>
      <c r="BC392" s="17" t="str">
        <f t="shared" si="242"/>
        <v/>
      </c>
      <c r="BD392" s="17" t="str">
        <f>IF(OR(AE392="",B392=""),"",SUMIFS($AE$2:AE392,$B$2:B392,B392))</f>
        <v/>
      </c>
      <c r="BE392" s="17" t="str">
        <f>IF(OR(AF392="",B392=""),"",SUMIFS($AF$2:AF392,$B$2:B392,B392))</f>
        <v/>
      </c>
      <c r="BF392" s="17" t="str">
        <f>IF(OR(AG392="",B392=""),"",SUMIFS($AG$2:AG392,$B$2:B392,B392))</f>
        <v/>
      </c>
      <c r="BG392" s="17" t="str">
        <f>IF(OR(AH392="",B392=""),"",SUMIFS($AH$2:AH392,$B$2:B392,B392))</f>
        <v/>
      </c>
      <c r="BH392" s="17" t="str">
        <f>IF(OR(AI392="",B392=""),"",SUMIFS($AI$2:AI392,$B$2:B392,B392))</f>
        <v/>
      </c>
      <c r="BI392" s="17" t="str">
        <f t="shared" si="258"/>
        <v/>
      </c>
      <c r="BJ392" s="17" t="str">
        <f t="shared" si="259"/>
        <v/>
      </c>
      <c r="BK392" s="17" t="str">
        <f t="shared" si="260"/>
        <v/>
      </c>
      <c r="BL392" s="17" t="str">
        <f t="shared" si="261"/>
        <v/>
      </c>
      <c r="BM392" s="17" t="str">
        <f t="shared" si="262"/>
        <v/>
      </c>
      <c r="BN392" s="17" t="str">
        <f t="shared" si="243"/>
        <v/>
      </c>
      <c r="BO392" s="17" t="str">
        <f t="shared" si="244"/>
        <v/>
      </c>
      <c r="BP392" s="17" t="str">
        <f t="shared" si="245"/>
        <v/>
      </c>
      <c r="BQ392" s="17" t="str">
        <f t="shared" si="246"/>
        <v/>
      </c>
      <c r="BR392" s="17" t="str">
        <f t="shared" si="247"/>
        <v/>
      </c>
    </row>
    <row r="393" spans="1:70" x14ac:dyDescent="0.25">
      <c r="A393">
        <f t="shared" si="231"/>
        <v>392</v>
      </c>
      <c r="B393" s="9"/>
      <c r="C393" s="12"/>
      <c r="D393" s="11" t="str">
        <f t="shared" ref="D393:D456" si="263">IF(B393="","",CHOOSE(WEEKDAY(B393,2),"Lu","Ma","Mi","Jo","Vi","Sa","Du"))</f>
        <v/>
      </c>
      <c r="E393" s="11" t="str">
        <f t="shared" si="232"/>
        <v/>
      </c>
      <c r="F393" s="12"/>
      <c r="G393" s="12"/>
      <c r="H393" s="12"/>
      <c r="I393" s="12"/>
      <c r="J393" s="13"/>
      <c r="K393" s="13"/>
      <c r="L393" s="13"/>
      <c r="M393" s="13"/>
      <c r="N393" s="12"/>
      <c r="O393" s="12"/>
      <c r="P393" s="14" t="str">
        <f t="shared" si="248"/>
        <v/>
      </c>
      <c r="Q393" s="14" t="str">
        <f t="shared" si="249"/>
        <v/>
      </c>
      <c r="R393" s="14" t="str">
        <f t="shared" si="250"/>
        <v/>
      </c>
      <c r="S393" s="14" t="str">
        <f t="shared" si="251"/>
        <v/>
      </c>
      <c r="T393" s="14" t="str">
        <f t="shared" si="252"/>
        <v/>
      </c>
      <c r="U393" s="15" t="str">
        <f>IF(P393="","",P393*Config!$B$6)</f>
        <v/>
      </c>
      <c r="V393" s="15" t="str">
        <f>IF(Q393="","",Q393*Config!$B$6)</f>
        <v/>
      </c>
      <c r="W393" s="15" t="str">
        <f>IF(R393="","",R393*Config!$B$6)</f>
        <v/>
      </c>
      <c r="X393" s="15" t="str">
        <f>IF(S393="","",S393*Config!$B$6)</f>
        <v/>
      </c>
      <c r="Y393" s="15" t="str">
        <f>IF(T393="","",T393*Config!$B$6)</f>
        <v/>
      </c>
      <c r="Z393" s="15" t="str">
        <f>IF(U393="","",Config!$B$4 + SUM($U$2:U393))</f>
        <v/>
      </c>
      <c r="AA393" s="15" t="str">
        <f>IF(V393="","",Config!$B$4 + SUM($V$2:V393))</f>
        <v/>
      </c>
      <c r="AB393" s="15" t="str">
        <f>IF(W393="","",Config!$B$4 + SUM($W$2:W393))</f>
        <v/>
      </c>
      <c r="AC393" s="15" t="str">
        <f>IF(X393="","",Config!$B$4 + SUM($X$2:X393))</f>
        <v/>
      </c>
      <c r="AD393" s="15" t="str">
        <f>IF(Y393="","",Config!$B$4 + SUM($Y$2:Y393))</f>
        <v/>
      </c>
      <c r="AE393" s="15" t="str">
        <f>IF(P393="","",P393*J393/100*Config!$B$11)</f>
        <v/>
      </c>
      <c r="AF393" s="15" t="str">
        <f>IF(Q393="","",Q393*J393/100*Config!$B$11)</f>
        <v/>
      </c>
      <c r="AG393" s="15" t="str">
        <f>IF(R393="","",R393*J393/100*Config!$B$11)</f>
        <v/>
      </c>
      <c r="AH393" s="15" t="str">
        <f>IF(S393="","",S393*J393/100*Config!$B$11)</f>
        <v/>
      </c>
      <c r="AI393" s="15" t="str">
        <f>IF(T393="","",T393*J393/100*Config!$B$11)</f>
        <v/>
      </c>
      <c r="AJ393" s="15" t="str">
        <f>IF(AE393="","",Config!$B$9 + SUM($AE$2:AE393))</f>
        <v/>
      </c>
      <c r="AK393" s="15" t="str">
        <f>IF(AF393="","",Config!$B$9 + SUM($AF$2:AF393))</f>
        <v/>
      </c>
      <c r="AL393" s="15" t="str">
        <f>IF(AG393="","",Config!$B$9 + SUM($AG$2:AG393))</f>
        <v/>
      </c>
      <c r="AM393" s="15" t="str">
        <f>IF(AH393="","",Config!$B$9 + SUM($AH$2:AH393))</f>
        <v/>
      </c>
      <c r="AN393" s="15" t="str">
        <f>IF(AI393="","",Config!$B$9 + SUM($AI$2:AI393))</f>
        <v/>
      </c>
      <c r="AO393" s="16" t="str">
        <f t="shared" si="233"/>
        <v/>
      </c>
      <c r="AP393" s="16" t="str">
        <f t="shared" si="234"/>
        <v/>
      </c>
      <c r="AQ393" s="16" t="str">
        <f t="shared" si="235"/>
        <v/>
      </c>
      <c r="AR393" s="16" t="str">
        <f t="shared" si="236"/>
        <v/>
      </c>
      <c r="AS393" s="16" t="str">
        <f t="shared" si="237"/>
        <v/>
      </c>
      <c r="AT393" s="17" t="str">
        <f t="shared" si="253"/>
        <v/>
      </c>
      <c r="AU393" s="17" t="str">
        <f t="shared" si="254"/>
        <v/>
      </c>
      <c r="AV393" s="17" t="str">
        <f t="shared" si="255"/>
        <v/>
      </c>
      <c r="AW393" s="17" t="str">
        <f t="shared" si="256"/>
        <v/>
      </c>
      <c r="AX393" s="17" t="str">
        <f t="shared" si="257"/>
        <v/>
      </c>
      <c r="AY393" s="17" t="str">
        <f t="shared" si="238"/>
        <v/>
      </c>
      <c r="AZ393" s="17" t="str">
        <f t="shared" si="239"/>
        <v/>
      </c>
      <c r="BA393" s="17" t="str">
        <f t="shared" si="240"/>
        <v/>
      </c>
      <c r="BB393" s="17" t="str">
        <f t="shared" si="241"/>
        <v/>
      </c>
      <c r="BC393" s="17" t="str">
        <f t="shared" si="242"/>
        <v/>
      </c>
      <c r="BD393" s="17" t="str">
        <f>IF(OR(AE393="",B393=""),"",SUMIFS($AE$2:AE393,$B$2:B393,B393))</f>
        <v/>
      </c>
      <c r="BE393" s="17" t="str">
        <f>IF(OR(AF393="",B393=""),"",SUMIFS($AF$2:AF393,$B$2:B393,B393))</f>
        <v/>
      </c>
      <c r="BF393" s="17" t="str">
        <f>IF(OR(AG393="",B393=""),"",SUMIFS($AG$2:AG393,$B$2:B393,B393))</f>
        <v/>
      </c>
      <c r="BG393" s="17" t="str">
        <f>IF(OR(AH393="",B393=""),"",SUMIFS($AH$2:AH393,$B$2:B393,B393))</f>
        <v/>
      </c>
      <c r="BH393" s="17" t="str">
        <f>IF(OR(AI393="",B393=""),"",SUMIFS($AI$2:AI393,$B$2:B393,B393))</f>
        <v/>
      </c>
      <c r="BI393" s="17" t="str">
        <f t="shared" si="258"/>
        <v/>
      </c>
      <c r="BJ393" s="17" t="str">
        <f t="shared" si="259"/>
        <v/>
      </c>
      <c r="BK393" s="17" t="str">
        <f t="shared" si="260"/>
        <v/>
      </c>
      <c r="BL393" s="17" t="str">
        <f t="shared" si="261"/>
        <v/>
      </c>
      <c r="BM393" s="17" t="str">
        <f t="shared" si="262"/>
        <v/>
      </c>
      <c r="BN393" s="17" t="str">
        <f t="shared" si="243"/>
        <v/>
      </c>
      <c r="BO393" s="17" t="str">
        <f t="shared" si="244"/>
        <v/>
      </c>
      <c r="BP393" s="17" t="str">
        <f t="shared" si="245"/>
        <v/>
      </c>
      <c r="BQ393" s="17" t="str">
        <f t="shared" si="246"/>
        <v/>
      </c>
      <c r="BR393" s="17" t="str">
        <f t="shared" si="247"/>
        <v/>
      </c>
    </row>
    <row r="394" spans="1:70" x14ac:dyDescent="0.25">
      <c r="A394">
        <f t="shared" si="231"/>
        <v>393</v>
      </c>
      <c r="B394" s="9"/>
      <c r="C394" s="12"/>
      <c r="D394" s="11" t="str">
        <f t="shared" si="263"/>
        <v/>
      </c>
      <c r="E394" s="11" t="str">
        <f t="shared" si="232"/>
        <v/>
      </c>
      <c r="F394" s="12"/>
      <c r="G394" s="12"/>
      <c r="H394" s="12"/>
      <c r="I394" s="12"/>
      <c r="J394" s="13"/>
      <c r="K394" s="13"/>
      <c r="L394" s="13"/>
      <c r="M394" s="13"/>
      <c r="N394" s="12"/>
      <c r="O394" s="12"/>
      <c r="P394" s="14" t="str">
        <f t="shared" si="248"/>
        <v/>
      </c>
      <c r="Q394" s="14" t="str">
        <f t="shared" si="249"/>
        <v/>
      </c>
      <c r="R394" s="14" t="str">
        <f t="shared" si="250"/>
        <v/>
      </c>
      <c r="S394" s="14" t="str">
        <f t="shared" si="251"/>
        <v/>
      </c>
      <c r="T394" s="14" t="str">
        <f t="shared" si="252"/>
        <v/>
      </c>
      <c r="U394" s="15" t="str">
        <f>IF(P394="","",P394*Config!$B$6)</f>
        <v/>
      </c>
      <c r="V394" s="15" t="str">
        <f>IF(Q394="","",Q394*Config!$B$6)</f>
        <v/>
      </c>
      <c r="W394" s="15" t="str">
        <f>IF(R394="","",R394*Config!$B$6)</f>
        <v/>
      </c>
      <c r="X394" s="15" t="str">
        <f>IF(S394="","",S394*Config!$B$6)</f>
        <v/>
      </c>
      <c r="Y394" s="15" t="str">
        <f>IF(T394="","",T394*Config!$B$6)</f>
        <v/>
      </c>
      <c r="Z394" s="15" t="str">
        <f>IF(U394="","",Config!$B$4 + SUM($U$2:U394))</f>
        <v/>
      </c>
      <c r="AA394" s="15" t="str">
        <f>IF(V394="","",Config!$B$4 + SUM($V$2:V394))</f>
        <v/>
      </c>
      <c r="AB394" s="15" t="str">
        <f>IF(W394="","",Config!$B$4 + SUM($W$2:W394))</f>
        <v/>
      </c>
      <c r="AC394" s="15" t="str">
        <f>IF(X394="","",Config!$B$4 + SUM($X$2:X394))</f>
        <v/>
      </c>
      <c r="AD394" s="15" t="str">
        <f>IF(Y394="","",Config!$B$4 + SUM($Y$2:Y394))</f>
        <v/>
      </c>
      <c r="AE394" s="15" t="str">
        <f>IF(P394="","",P394*J394/100*Config!$B$11)</f>
        <v/>
      </c>
      <c r="AF394" s="15" t="str">
        <f>IF(Q394="","",Q394*J394/100*Config!$B$11)</f>
        <v/>
      </c>
      <c r="AG394" s="15" t="str">
        <f>IF(R394="","",R394*J394/100*Config!$B$11)</f>
        <v/>
      </c>
      <c r="AH394" s="15" t="str">
        <f>IF(S394="","",S394*J394/100*Config!$B$11)</f>
        <v/>
      </c>
      <c r="AI394" s="15" t="str">
        <f>IF(T394="","",T394*J394/100*Config!$B$11)</f>
        <v/>
      </c>
      <c r="AJ394" s="15" t="str">
        <f>IF(AE394="","",Config!$B$9 + SUM($AE$2:AE394))</f>
        <v/>
      </c>
      <c r="AK394" s="15" t="str">
        <f>IF(AF394="","",Config!$B$9 + SUM($AF$2:AF394))</f>
        <v/>
      </c>
      <c r="AL394" s="15" t="str">
        <f>IF(AG394="","",Config!$B$9 + SUM($AG$2:AG394))</f>
        <v/>
      </c>
      <c r="AM394" s="15" t="str">
        <f>IF(AH394="","",Config!$B$9 + SUM($AH$2:AH394))</f>
        <v/>
      </c>
      <c r="AN394" s="15" t="str">
        <f>IF(AI394="","",Config!$B$9 + SUM($AI$2:AI394))</f>
        <v/>
      </c>
      <c r="AO394" s="16" t="str">
        <f t="shared" si="233"/>
        <v/>
      </c>
      <c r="AP394" s="16" t="str">
        <f t="shared" si="234"/>
        <v/>
      </c>
      <c r="AQ394" s="16" t="str">
        <f t="shared" si="235"/>
        <v/>
      </c>
      <c r="AR394" s="16" t="str">
        <f t="shared" si="236"/>
        <v/>
      </c>
      <c r="AS394" s="16" t="str">
        <f t="shared" si="237"/>
        <v/>
      </c>
      <c r="AT394" s="17" t="str">
        <f t="shared" si="253"/>
        <v/>
      </c>
      <c r="AU394" s="17" t="str">
        <f t="shared" si="254"/>
        <v/>
      </c>
      <c r="AV394" s="17" t="str">
        <f t="shared" si="255"/>
        <v/>
      </c>
      <c r="AW394" s="17" t="str">
        <f t="shared" si="256"/>
        <v/>
      </c>
      <c r="AX394" s="17" t="str">
        <f t="shared" si="257"/>
        <v/>
      </c>
      <c r="AY394" s="17" t="str">
        <f t="shared" si="238"/>
        <v/>
      </c>
      <c r="AZ394" s="17" t="str">
        <f t="shared" si="239"/>
        <v/>
      </c>
      <c r="BA394" s="17" t="str">
        <f t="shared" si="240"/>
        <v/>
      </c>
      <c r="BB394" s="17" t="str">
        <f t="shared" si="241"/>
        <v/>
      </c>
      <c r="BC394" s="17" t="str">
        <f t="shared" si="242"/>
        <v/>
      </c>
      <c r="BD394" s="17" t="str">
        <f>IF(OR(AE394="",B394=""),"",SUMIFS($AE$2:AE394,$B$2:B394,B394))</f>
        <v/>
      </c>
      <c r="BE394" s="17" t="str">
        <f>IF(OR(AF394="",B394=""),"",SUMIFS($AF$2:AF394,$B$2:B394,B394))</f>
        <v/>
      </c>
      <c r="BF394" s="17" t="str">
        <f>IF(OR(AG394="",B394=""),"",SUMIFS($AG$2:AG394,$B$2:B394,B394))</f>
        <v/>
      </c>
      <c r="BG394" s="17" t="str">
        <f>IF(OR(AH394="",B394=""),"",SUMIFS($AH$2:AH394,$B$2:B394,B394))</f>
        <v/>
      </c>
      <c r="BH394" s="17" t="str">
        <f>IF(OR(AI394="",B394=""),"",SUMIFS($AI$2:AI394,$B$2:B394,B394))</f>
        <v/>
      </c>
      <c r="BI394" s="17" t="str">
        <f t="shared" si="258"/>
        <v/>
      </c>
      <c r="BJ394" s="17" t="str">
        <f t="shared" si="259"/>
        <v/>
      </c>
      <c r="BK394" s="17" t="str">
        <f t="shared" si="260"/>
        <v/>
      </c>
      <c r="BL394" s="17" t="str">
        <f t="shared" si="261"/>
        <v/>
      </c>
      <c r="BM394" s="17" t="str">
        <f t="shared" si="262"/>
        <v/>
      </c>
      <c r="BN394" s="17" t="str">
        <f t="shared" si="243"/>
        <v/>
      </c>
      <c r="BO394" s="17" t="str">
        <f t="shared" si="244"/>
        <v/>
      </c>
      <c r="BP394" s="17" t="str">
        <f t="shared" si="245"/>
        <v/>
      </c>
      <c r="BQ394" s="17" t="str">
        <f t="shared" si="246"/>
        <v/>
      </c>
      <c r="BR394" s="17" t="str">
        <f t="shared" si="247"/>
        <v/>
      </c>
    </row>
    <row r="395" spans="1:70" x14ac:dyDescent="0.25">
      <c r="A395">
        <f t="shared" si="231"/>
        <v>394</v>
      </c>
      <c r="B395" s="9"/>
      <c r="C395" s="12"/>
      <c r="D395" s="11" t="str">
        <f t="shared" si="263"/>
        <v/>
      </c>
      <c r="E395" s="11" t="str">
        <f t="shared" si="232"/>
        <v/>
      </c>
      <c r="F395" s="12"/>
      <c r="G395" s="12"/>
      <c r="H395" s="12"/>
      <c r="I395" s="12"/>
      <c r="J395" s="13"/>
      <c r="K395" s="13"/>
      <c r="L395" s="13"/>
      <c r="M395" s="13"/>
      <c r="N395" s="12"/>
      <c r="O395" s="12"/>
      <c r="P395" s="14" t="str">
        <f t="shared" si="248"/>
        <v/>
      </c>
      <c r="Q395" s="14" t="str">
        <f t="shared" si="249"/>
        <v/>
      </c>
      <c r="R395" s="14" t="str">
        <f t="shared" si="250"/>
        <v/>
      </c>
      <c r="S395" s="14" t="str">
        <f t="shared" si="251"/>
        <v/>
      </c>
      <c r="T395" s="14" t="str">
        <f t="shared" si="252"/>
        <v/>
      </c>
      <c r="U395" s="15" t="str">
        <f>IF(P395="","",P395*Config!$B$6)</f>
        <v/>
      </c>
      <c r="V395" s="15" t="str">
        <f>IF(Q395="","",Q395*Config!$B$6)</f>
        <v/>
      </c>
      <c r="W395" s="15" t="str">
        <f>IF(R395="","",R395*Config!$B$6)</f>
        <v/>
      </c>
      <c r="X395" s="15" t="str">
        <f>IF(S395="","",S395*Config!$B$6)</f>
        <v/>
      </c>
      <c r="Y395" s="15" t="str">
        <f>IF(T395="","",T395*Config!$B$6)</f>
        <v/>
      </c>
      <c r="Z395" s="15" t="str">
        <f>IF(U395="","",Config!$B$4 + SUM($U$2:U395))</f>
        <v/>
      </c>
      <c r="AA395" s="15" t="str">
        <f>IF(V395="","",Config!$B$4 + SUM($V$2:V395))</f>
        <v/>
      </c>
      <c r="AB395" s="15" t="str">
        <f>IF(W395="","",Config!$B$4 + SUM($W$2:W395))</f>
        <v/>
      </c>
      <c r="AC395" s="15" t="str">
        <f>IF(X395="","",Config!$B$4 + SUM($X$2:X395))</f>
        <v/>
      </c>
      <c r="AD395" s="15" t="str">
        <f>IF(Y395="","",Config!$B$4 + SUM($Y$2:Y395))</f>
        <v/>
      </c>
      <c r="AE395" s="15" t="str">
        <f>IF(P395="","",P395*J395/100*Config!$B$11)</f>
        <v/>
      </c>
      <c r="AF395" s="15" t="str">
        <f>IF(Q395="","",Q395*J395/100*Config!$B$11)</f>
        <v/>
      </c>
      <c r="AG395" s="15" t="str">
        <f>IF(R395="","",R395*J395/100*Config!$B$11)</f>
        <v/>
      </c>
      <c r="AH395" s="15" t="str">
        <f>IF(S395="","",S395*J395/100*Config!$B$11)</f>
        <v/>
      </c>
      <c r="AI395" s="15" t="str">
        <f>IF(T395="","",T395*J395/100*Config!$B$11)</f>
        <v/>
      </c>
      <c r="AJ395" s="15" t="str">
        <f>IF(AE395="","",Config!$B$9 + SUM($AE$2:AE395))</f>
        <v/>
      </c>
      <c r="AK395" s="15" t="str">
        <f>IF(AF395="","",Config!$B$9 + SUM($AF$2:AF395))</f>
        <v/>
      </c>
      <c r="AL395" s="15" t="str">
        <f>IF(AG395="","",Config!$B$9 + SUM($AG$2:AG395))</f>
        <v/>
      </c>
      <c r="AM395" s="15" t="str">
        <f>IF(AH395="","",Config!$B$9 + SUM($AH$2:AH395))</f>
        <v/>
      </c>
      <c r="AN395" s="15" t="str">
        <f>IF(AI395="","",Config!$B$9 + SUM($AI$2:AI395))</f>
        <v/>
      </c>
      <c r="AO395" s="16" t="str">
        <f t="shared" si="233"/>
        <v/>
      </c>
      <c r="AP395" s="16" t="str">
        <f t="shared" si="234"/>
        <v/>
      </c>
      <c r="AQ395" s="16" t="str">
        <f t="shared" si="235"/>
        <v/>
      </c>
      <c r="AR395" s="16" t="str">
        <f t="shared" si="236"/>
        <v/>
      </c>
      <c r="AS395" s="16" t="str">
        <f t="shared" si="237"/>
        <v/>
      </c>
      <c r="AT395" s="17" t="str">
        <f t="shared" si="253"/>
        <v/>
      </c>
      <c r="AU395" s="17" t="str">
        <f t="shared" si="254"/>
        <v/>
      </c>
      <c r="AV395" s="17" t="str">
        <f t="shared" si="255"/>
        <v/>
      </c>
      <c r="AW395" s="17" t="str">
        <f t="shared" si="256"/>
        <v/>
      </c>
      <c r="AX395" s="17" t="str">
        <f t="shared" si="257"/>
        <v/>
      </c>
      <c r="AY395" s="17" t="str">
        <f t="shared" si="238"/>
        <v/>
      </c>
      <c r="AZ395" s="17" t="str">
        <f t="shared" si="239"/>
        <v/>
      </c>
      <c r="BA395" s="17" t="str">
        <f t="shared" si="240"/>
        <v/>
      </c>
      <c r="BB395" s="17" t="str">
        <f t="shared" si="241"/>
        <v/>
      </c>
      <c r="BC395" s="17" t="str">
        <f t="shared" si="242"/>
        <v/>
      </c>
      <c r="BD395" s="17" t="str">
        <f>IF(OR(AE395="",B395=""),"",SUMIFS($AE$2:AE395,$B$2:B395,B395))</f>
        <v/>
      </c>
      <c r="BE395" s="17" t="str">
        <f>IF(OR(AF395="",B395=""),"",SUMIFS($AF$2:AF395,$B$2:B395,B395))</f>
        <v/>
      </c>
      <c r="BF395" s="17" t="str">
        <f>IF(OR(AG395="",B395=""),"",SUMIFS($AG$2:AG395,$B$2:B395,B395))</f>
        <v/>
      </c>
      <c r="BG395" s="17" t="str">
        <f>IF(OR(AH395="",B395=""),"",SUMIFS($AH$2:AH395,$B$2:B395,B395))</f>
        <v/>
      </c>
      <c r="BH395" s="17" t="str">
        <f>IF(OR(AI395="",B395=""),"",SUMIFS($AI$2:AI395,$B$2:B395,B395))</f>
        <v/>
      </c>
      <c r="BI395" s="17" t="str">
        <f t="shared" si="258"/>
        <v/>
      </c>
      <c r="BJ395" s="17" t="str">
        <f t="shared" si="259"/>
        <v/>
      </c>
      <c r="BK395" s="17" t="str">
        <f t="shared" si="260"/>
        <v/>
      </c>
      <c r="BL395" s="17" t="str">
        <f t="shared" si="261"/>
        <v/>
      </c>
      <c r="BM395" s="17" t="str">
        <f t="shared" si="262"/>
        <v/>
      </c>
      <c r="BN395" s="17" t="str">
        <f t="shared" si="243"/>
        <v/>
      </c>
      <c r="BO395" s="17" t="str">
        <f t="shared" si="244"/>
        <v/>
      </c>
      <c r="BP395" s="17" t="str">
        <f t="shared" si="245"/>
        <v/>
      </c>
      <c r="BQ395" s="17" t="str">
        <f t="shared" si="246"/>
        <v/>
      </c>
      <c r="BR395" s="17" t="str">
        <f t="shared" si="247"/>
        <v/>
      </c>
    </row>
    <row r="396" spans="1:70" x14ac:dyDescent="0.25">
      <c r="A396">
        <f t="shared" si="231"/>
        <v>395</v>
      </c>
      <c r="B396" s="9"/>
      <c r="C396" s="12"/>
      <c r="D396" s="11" t="str">
        <f t="shared" si="263"/>
        <v/>
      </c>
      <c r="E396" s="11" t="str">
        <f t="shared" si="232"/>
        <v/>
      </c>
      <c r="F396" s="12"/>
      <c r="G396" s="12"/>
      <c r="H396" s="12"/>
      <c r="I396" s="12"/>
      <c r="J396" s="13"/>
      <c r="K396" s="13"/>
      <c r="L396" s="13"/>
      <c r="M396" s="13"/>
      <c r="N396" s="12"/>
      <c r="O396" s="12"/>
      <c r="P396" s="14" t="str">
        <f t="shared" si="248"/>
        <v/>
      </c>
      <c r="Q396" s="14" t="str">
        <f t="shared" si="249"/>
        <v/>
      </c>
      <c r="R396" s="14" t="str">
        <f t="shared" si="250"/>
        <v/>
      </c>
      <c r="S396" s="14" t="str">
        <f t="shared" si="251"/>
        <v/>
      </c>
      <c r="T396" s="14" t="str">
        <f t="shared" si="252"/>
        <v/>
      </c>
      <c r="U396" s="15" t="str">
        <f>IF(P396="","",P396*Config!$B$6)</f>
        <v/>
      </c>
      <c r="V396" s="15" t="str">
        <f>IF(Q396="","",Q396*Config!$B$6)</f>
        <v/>
      </c>
      <c r="W396" s="15" t="str">
        <f>IF(R396="","",R396*Config!$B$6)</f>
        <v/>
      </c>
      <c r="X396" s="15" t="str">
        <f>IF(S396="","",S396*Config!$B$6)</f>
        <v/>
      </c>
      <c r="Y396" s="15" t="str">
        <f>IF(T396="","",T396*Config!$B$6)</f>
        <v/>
      </c>
      <c r="Z396" s="15" t="str">
        <f>IF(U396="","",Config!$B$4 + SUM($U$2:U396))</f>
        <v/>
      </c>
      <c r="AA396" s="15" t="str">
        <f>IF(V396="","",Config!$B$4 + SUM($V$2:V396))</f>
        <v/>
      </c>
      <c r="AB396" s="15" t="str">
        <f>IF(W396="","",Config!$B$4 + SUM($W$2:W396))</f>
        <v/>
      </c>
      <c r="AC396" s="15" t="str">
        <f>IF(X396="","",Config!$B$4 + SUM($X$2:X396))</f>
        <v/>
      </c>
      <c r="AD396" s="15" t="str">
        <f>IF(Y396="","",Config!$B$4 + SUM($Y$2:Y396))</f>
        <v/>
      </c>
      <c r="AE396" s="15" t="str">
        <f>IF(P396="","",P396*J396/100*Config!$B$11)</f>
        <v/>
      </c>
      <c r="AF396" s="15" t="str">
        <f>IF(Q396="","",Q396*J396/100*Config!$B$11)</f>
        <v/>
      </c>
      <c r="AG396" s="15" t="str">
        <f>IF(R396="","",R396*J396/100*Config!$B$11)</f>
        <v/>
      </c>
      <c r="AH396" s="15" t="str">
        <f>IF(S396="","",S396*J396/100*Config!$B$11)</f>
        <v/>
      </c>
      <c r="AI396" s="15" t="str">
        <f>IF(T396="","",T396*J396/100*Config!$B$11)</f>
        <v/>
      </c>
      <c r="AJ396" s="15" t="str">
        <f>IF(AE396="","",Config!$B$9 + SUM($AE$2:AE396))</f>
        <v/>
      </c>
      <c r="AK396" s="15" t="str">
        <f>IF(AF396="","",Config!$B$9 + SUM($AF$2:AF396))</f>
        <v/>
      </c>
      <c r="AL396" s="15" t="str">
        <f>IF(AG396="","",Config!$B$9 + SUM($AG$2:AG396))</f>
        <v/>
      </c>
      <c r="AM396" s="15" t="str">
        <f>IF(AH396="","",Config!$B$9 + SUM($AH$2:AH396))</f>
        <v/>
      </c>
      <c r="AN396" s="15" t="str">
        <f>IF(AI396="","",Config!$B$9 + SUM($AI$2:AI396))</f>
        <v/>
      </c>
      <c r="AO396" s="16" t="str">
        <f t="shared" si="233"/>
        <v/>
      </c>
      <c r="AP396" s="16" t="str">
        <f t="shared" si="234"/>
        <v/>
      </c>
      <c r="AQ396" s="16" t="str">
        <f t="shared" si="235"/>
        <v/>
      </c>
      <c r="AR396" s="16" t="str">
        <f t="shared" si="236"/>
        <v/>
      </c>
      <c r="AS396" s="16" t="str">
        <f t="shared" si="237"/>
        <v/>
      </c>
      <c r="AT396" s="17" t="str">
        <f t="shared" si="253"/>
        <v/>
      </c>
      <c r="AU396" s="17" t="str">
        <f t="shared" si="254"/>
        <v/>
      </c>
      <c r="AV396" s="17" t="str">
        <f t="shared" si="255"/>
        <v/>
      </c>
      <c r="AW396" s="17" t="str">
        <f t="shared" si="256"/>
        <v/>
      </c>
      <c r="AX396" s="17" t="str">
        <f t="shared" si="257"/>
        <v/>
      </c>
      <c r="AY396" s="17" t="str">
        <f t="shared" si="238"/>
        <v/>
      </c>
      <c r="AZ396" s="17" t="str">
        <f t="shared" si="239"/>
        <v/>
      </c>
      <c r="BA396" s="17" t="str">
        <f t="shared" si="240"/>
        <v/>
      </c>
      <c r="BB396" s="17" t="str">
        <f t="shared" si="241"/>
        <v/>
      </c>
      <c r="BC396" s="17" t="str">
        <f t="shared" si="242"/>
        <v/>
      </c>
      <c r="BD396" s="17" t="str">
        <f>IF(OR(AE396="",B396=""),"",SUMIFS($AE$2:AE396,$B$2:B396,B396))</f>
        <v/>
      </c>
      <c r="BE396" s="17" t="str">
        <f>IF(OR(AF396="",B396=""),"",SUMIFS($AF$2:AF396,$B$2:B396,B396))</f>
        <v/>
      </c>
      <c r="BF396" s="17" t="str">
        <f>IF(OR(AG396="",B396=""),"",SUMIFS($AG$2:AG396,$B$2:B396,B396))</f>
        <v/>
      </c>
      <c r="BG396" s="17" t="str">
        <f>IF(OR(AH396="",B396=""),"",SUMIFS($AH$2:AH396,$B$2:B396,B396))</f>
        <v/>
      </c>
      <c r="BH396" s="17" t="str">
        <f>IF(OR(AI396="",B396=""),"",SUMIFS($AI$2:AI396,$B$2:B396,B396))</f>
        <v/>
      </c>
      <c r="BI396" s="17" t="str">
        <f t="shared" si="258"/>
        <v/>
      </c>
      <c r="BJ396" s="17" t="str">
        <f t="shared" si="259"/>
        <v/>
      </c>
      <c r="BK396" s="17" t="str">
        <f t="shared" si="260"/>
        <v/>
      </c>
      <c r="BL396" s="17" t="str">
        <f t="shared" si="261"/>
        <v/>
      </c>
      <c r="BM396" s="17" t="str">
        <f t="shared" si="262"/>
        <v/>
      </c>
      <c r="BN396" s="17" t="str">
        <f t="shared" si="243"/>
        <v/>
      </c>
      <c r="BO396" s="17" t="str">
        <f t="shared" si="244"/>
        <v/>
      </c>
      <c r="BP396" s="17" t="str">
        <f t="shared" si="245"/>
        <v/>
      </c>
      <c r="BQ396" s="17" t="str">
        <f t="shared" si="246"/>
        <v/>
      </c>
      <c r="BR396" s="17" t="str">
        <f t="shared" si="247"/>
        <v/>
      </c>
    </row>
    <row r="397" spans="1:70" x14ac:dyDescent="0.25">
      <c r="A397">
        <f t="shared" si="231"/>
        <v>396</v>
      </c>
      <c r="B397" s="9"/>
      <c r="C397" s="12"/>
      <c r="D397" s="11" t="str">
        <f t="shared" si="263"/>
        <v/>
      </c>
      <c r="E397" s="11" t="str">
        <f t="shared" si="232"/>
        <v/>
      </c>
      <c r="F397" s="12"/>
      <c r="G397" s="12"/>
      <c r="H397" s="12"/>
      <c r="I397" s="12"/>
      <c r="J397" s="13"/>
      <c r="K397" s="13"/>
      <c r="L397" s="13"/>
      <c r="M397" s="13"/>
      <c r="N397" s="12"/>
      <c r="O397" s="12"/>
      <c r="P397" s="14" t="str">
        <f t="shared" si="248"/>
        <v/>
      </c>
      <c r="Q397" s="14" t="str">
        <f t="shared" si="249"/>
        <v/>
      </c>
      <c r="R397" s="14" t="str">
        <f t="shared" si="250"/>
        <v/>
      </c>
      <c r="S397" s="14" t="str">
        <f t="shared" si="251"/>
        <v/>
      </c>
      <c r="T397" s="14" t="str">
        <f t="shared" si="252"/>
        <v/>
      </c>
      <c r="U397" s="15" t="str">
        <f>IF(P397="","",P397*Config!$B$6)</f>
        <v/>
      </c>
      <c r="V397" s="15" t="str">
        <f>IF(Q397="","",Q397*Config!$B$6)</f>
        <v/>
      </c>
      <c r="W397" s="15" t="str">
        <f>IF(R397="","",R397*Config!$B$6)</f>
        <v/>
      </c>
      <c r="X397" s="15" t="str">
        <f>IF(S397="","",S397*Config!$B$6)</f>
        <v/>
      </c>
      <c r="Y397" s="15" t="str">
        <f>IF(T397="","",T397*Config!$B$6)</f>
        <v/>
      </c>
      <c r="Z397" s="15" t="str">
        <f>IF(U397="","",Config!$B$4 + SUM($U$2:U397))</f>
        <v/>
      </c>
      <c r="AA397" s="15" t="str">
        <f>IF(V397="","",Config!$B$4 + SUM($V$2:V397))</f>
        <v/>
      </c>
      <c r="AB397" s="15" t="str">
        <f>IF(W397="","",Config!$B$4 + SUM($W$2:W397))</f>
        <v/>
      </c>
      <c r="AC397" s="15" t="str">
        <f>IF(X397="","",Config!$B$4 + SUM($X$2:X397))</f>
        <v/>
      </c>
      <c r="AD397" s="15" t="str">
        <f>IF(Y397="","",Config!$B$4 + SUM($Y$2:Y397))</f>
        <v/>
      </c>
      <c r="AE397" s="15" t="str">
        <f>IF(P397="","",P397*J397/100*Config!$B$11)</f>
        <v/>
      </c>
      <c r="AF397" s="15" t="str">
        <f>IF(Q397="","",Q397*J397/100*Config!$B$11)</f>
        <v/>
      </c>
      <c r="AG397" s="15" t="str">
        <f>IF(R397="","",R397*J397/100*Config!$B$11)</f>
        <v/>
      </c>
      <c r="AH397" s="15" t="str">
        <f>IF(S397="","",S397*J397/100*Config!$B$11)</f>
        <v/>
      </c>
      <c r="AI397" s="15" t="str">
        <f>IF(T397="","",T397*J397/100*Config!$B$11)</f>
        <v/>
      </c>
      <c r="AJ397" s="15" t="str">
        <f>IF(AE397="","",Config!$B$9 + SUM($AE$2:AE397))</f>
        <v/>
      </c>
      <c r="AK397" s="15" t="str">
        <f>IF(AF397="","",Config!$B$9 + SUM($AF$2:AF397))</f>
        <v/>
      </c>
      <c r="AL397" s="15" t="str">
        <f>IF(AG397="","",Config!$B$9 + SUM($AG$2:AG397))</f>
        <v/>
      </c>
      <c r="AM397" s="15" t="str">
        <f>IF(AH397="","",Config!$B$9 + SUM($AH$2:AH397))</f>
        <v/>
      </c>
      <c r="AN397" s="15" t="str">
        <f>IF(AI397="","",Config!$B$9 + SUM($AI$2:AI397))</f>
        <v/>
      </c>
      <c r="AO397" s="16" t="str">
        <f t="shared" si="233"/>
        <v/>
      </c>
      <c r="AP397" s="16" t="str">
        <f t="shared" si="234"/>
        <v/>
      </c>
      <c r="AQ397" s="16" t="str">
        <f t="shared" si="235"/>
        <v/>
      </c>
      <c r="AR397" s="16" t="str">
        <f t="shared" si="236"/>
        <v/>
      </c>
      <c r="AS397" s="16" t="str">
        <f t="shared" si="237"/>
        <v/>
      </c>
      <c r="AT397" s="17" t="str">
        <f t="shared" si="253"/>
        <v/>
      </c>
      <c r="AU397" s="17" t="str">
        <f t="shared" si="254"/>
        <v/>
      </c>
      <c r="AV397" s="17" t="str">
        <f t="shared" si="255"/>
        <v/>
      </c>
      <c r="AW397" s="17" t="str">
        <f t="shared" si="256"/>
        <v/>
      </c>
      <c r="AX397" s="17" t="str">
        <f t="shared" si="257"/>
        <v/>
      </c>
      <c r="AY397" s="17" t="str">
        <f t="shared" si="238"/>
        <v/>
      </c>
      <c r="AZ397" s="17" t="str">
        <f t="shared" si="239"/>
        <v/>
      </c>
      <c r="BA397" s="17" t="str">
        <f t="shared" si="240"/>
        <v/>
      </c>
      <c r="BB397" s="17" t="str">
        <f t="shared" si="241"/>
        <v/>
      </c>
      <c r="BC397" s="17" t="str">
        <f t="shared" si="242"/>
        <v/>
      </c>
      <c r="BD397" s="17" t="str">
        <f>IF(OR(AE397="",B397=""),"",SUMIFS($AE$2:AE397,$B$2:B397,B397))</f>
        <v/>
      </c>
      <c r="BE397" s="17" t="str">
        <f>IF(OR(AF397="",B397=""),"",SUMIFS($AF$2:AF397,$B$2:B397,B397))</f>
        <v/>
      </c>
      <c r="BF397" s="17" t="str">
        <f>IF(OR(AG397="",B397=""),"",SUMIFS($AG$2:AG397,$B$2:B397,B397))</f>
        <v/>
      </c>
      <c r="BG397" s="17" t="str">
        <f>IF(OR(AH397="",B397=""),"",SUMIFS($AH$2:AH397,$B$2:B397,B397))</f>
        <v/>
      </c>
      <c r="BH397" s="17" t="str">
        <f>IF(OR(AI397="",B397=""),"",SUMIFS($AI$2:AI397,$B$2:B397,B397))</f>
        <v/>
      </c>
      <c r="BI397" s="17" t="str">
        <f t="shared" si="258"/>
        <v/>
      </c>
      <c r="BJ397" s="17" t="str">
        <f t="shared" si="259"/>
        <v/>
      </c>
      <c r="BK397" s="17" t="str">
        <f t="shared" si="260"/>
        <v/>
      </c>
      <c r="BL397" s="17" t="str">
        <f t="shared" si="261"/>
        <v/>
      </c>
      <c r="BM397" s="17" t="str">
        <f t="shared" si="262"/>
        <v/>
      </c>
      <c r="BN397" s="17" t="str">
        <f t="shared" si="243"/>
        <v/>
      </c>
      <c r="BO397" s="17" t="str">
        <f t="shared" si="244"/>
        <v/>
      </c>
      <c r="BP397" s="17" t="str">
        <f t="shared" si="245"/>
        <v/>
      </c>
      <c r="BQ397" s="17" t="str">
        <f t="shared" si="246"/>
        <v/>
      </c>
      <c r="BR397" s="17" t="str">
        <f t="shared" si="247"/>
        <v/>
      </c>
    </row>
    <row r="398" spans="1:70" x14ac:dyDescent="0.25">
      <c r="A398">
        <f t="shared" si="231"/>
        <v>397</v>
      </c>
      <c r="B398" s="9"/>
      <c r="C398" s="12"/>
      <c r="D398" s="11" t="str">
        <f t="shared" si="263"/>
        <v/>
      </c>
      <c r="E398" s="11" t="str">
        <f t="shared" si="232"/>
        <v/>
      </c>
      <c r="F398" s="12"/>
      <c r="G398" s="12"/>
      <c r="H398" s="12"/>
      <c r="I398" s="12"/>
      <c r="J398" s="13"/>
      <c r="K398" s="13"/>
      <c r="L398" s="13"/>
      <c r="M398" s="13"/>
      <c r="N398" s="12"/>
      <c r="O398" s="12"/>
      <c r="P398" s="14" t="str">
        <f t="shared" si="248"/>
        <v/>
      </c>
      <c r="Q398" s="14" t="str">
        <f t="shared" si="249"/>
        <v/>
      </c>
      <c r="R398" s="14" t="str">
        <f t="shared" si="250"/>
        <v/>
      </c>
      <c r="S398" s="14" t="str">
        <f t="shared" si="251"/>
        <v/>
      </c>
      <c r="T398" s="14" t="str">
        <f t="shared" si="252"/>
        <v/>
      </c>
      <c r="U398" s="15" t="str">
        <f>IF(P398="","",P398*Config!$B$6)</f>
        <v/>
      </c>
      <c r="V398" s="15" t="str">
        <f>IF(Q398="","",Q398*Config!$B$6)</f>
        <v/>
      </c>
      <c r="W398" s="15" t="str">
        <f>IF(R398="","",R398*Config!$B$6)</f>
        <v/>
      </c>
      <c r="X398" s="15" t="str">
        <f>IF(S398="","",S398*Config!$B$6)</f>
        <v/>
      </c>
      <c r="Y398" s="15" t="str">
        <f>IF(T398="","",T398*Config!$B$6)</f>
        <v/>
      </c>
      <c r="Z398" s="15" t="str">
        <f>IF(U398="","",Config!$B$4 + SUM($U$2:U398))</f>
        <v/>
      </c>
      <c r="AA398" s="15" t="str">
        <f>IF(V398="","",Config!$B$4 + SUM($V$2:V398))</f>
        <v/>
      </c>
      <c r="AB398" s="15" t="str">
        <f>IF(W398="","",Config!$B$4 + SUM($W$2:W398))</f>
        <v/>
      </c>
      <c r="AC398" s="15" t="str">
        <f>IF(X398="","",Config!$B$4 + SUM($X$2:X398))</f>
        <v/>
      </c>
      <c r="AD398" s="15" t="str">
        <f>IF(Y398="","",Config!$B$4 + SUM($Y$2:Y398))</f>
        <v/>
      </c>
      <c r="AE398" s="15" t="str">
        <f>IF(P398="","",P398*J398/100*Config!$B$11)</f>
        <v/>
      </c>
      <c r="AF398" s="15" t="str">
        <f>IF(Q398="","",Q398*J398/100*Config!$B$11)</f>
        <v/>
      </c>
      <c r="AG398" s="15" t="str">
        <f>IF(R398="","",R398*J398/100*Config!$B$11)</f>
        <v/>
      </c>
      <c r="AH398" s="15" t="str">
        <f>IF(S398="","",S398*J398/100*Config!$B$11)</f>
        <v/>
      </c>
      <c r="AI398" s="15" t="str">
        <f>IF(T398="","",T398*J398/100*Config!$B$11)</f>
        <v/>
      </c>
      <c r="AJ398" s="15" t="str">
        <f>IF(AE398="","",Config!$B$9 + SUM($AE$2:AE398))</f>
        <v/>
      </c>
      <c r="AK398" s="15" t="str">
        <f>IF(AF398="","",Config!$B$9 + SUM($AF$2:AF398))</f>
        <v/>
      </c>
      <c r="AL398" s="15" t="str">
        <f>IF(AG398="","",Config!$B$9 + SUM($AG$2:AG398))</f>
        <v/>
      </c>
      <c r="AM398" s="15" t="str">
        <f>IF(AH398="","",Config!$B$9 + SUM($AH$2:AH398))</f>
        <v/>
      </c>
      <c r="AN398" s="15" t="str">
        <f>IF(AI398="","",Config!$B$9 + SUM($AI$2:AI398))</f>
        <v/>
      </c>
      <c r="AO398" s="16" t="str">
        <f t="shared" si="233"/>
        <v/>
      </c>
      <c r="AP398" s="16" t="str">
        <f t="shared" si="234"/>
        <v/>
      </c>
      <c r="AQ398" s="16" t="str">
        <f t="shared" si="235"/>
        <v/>
      </c>
      <c r="AR398" s="16" t="str">
        <f t="shared" si="236"/>
        <v/>
      </c>
      <c r="AS398" s="16" t="str">
        <f t="shared" si="237"/>
        <v/>
      </c>
      <c r="AT398" s="17" t="str">
        <f t="shared" si="253"/>
        <v/>
      </c>
      <c r="AU398" s="17" t="str">
        <f t="shared" si="254"/>
        <v/>
      </c>
      <c r="AV398" s="17" t="str">
        <f t="shared" si="255"/>
        <v/>
      </c>
      <c r="AW398" s="17" t="str">
        <f t="shared" si="256"/>
        <v/>
      </c>
      <c r="AX398" s="17" t="str">
        <f t="shared" si="257"/>
        <v/>
      </c>
      <c r="AY398" s="17" t="str">
        <f t="shared" si="238"/>
        <v/>
      </c>
      <c r="AZ398" s="17" t="str">
        <f t="shared" si="239"/>
        <v/>
      </c>
      <c r="BA398" s="17" t="str">
        <f t="shared" si="240"/>
        <v/>
      </c>
      <c r="BB398" s="17" t="str">
        <f t="shared" si="241"/>
        <v/>
      </c>
      <c r="BC398" s="17" t="str">
        <f t="shared" si="242"/>
        <v/>
      </c>
      <c r="BD398" s="17" t="str">
        <f>IF(OR(AE398="",B398=""),"",SUMIFS($AE$2:AE398,$B$2:B398,B398))</f>
        <v/>
      </c>
      <c r="BE398" s="17" t="str">
        <f>IF(OR(AF398="",B398=""),"",SUMIFS($AF$2:AF398,$B$2:B398,B398))</f>
        <v/>
      </c>
      <c r="BF398" s="17" t="str">
        <f>IF(OR(AG398="",B398=""),"",SUMIFS($AG$2:AG398,$B$2:B398,B398))</f>
        <v/>
      </c>
      <c r="BG398" s="17" t="str">
        <f>IF(OR(AH398="",B398=""),"",SUMIFS($AH$2:AH398,$B$2:B398,B398))</f>
        <v/>
      </c>
      <c r="BH398" s="17" t="str">
        <f>IF(OR(AI398="",B398=""),"",SUMIFS($AI$2:AI398,$B$2:B398,B398))</f>
        <v/>
      </c>
      <c r="BI398" s="17" t="str">
        <f t="shared" si="258"/>
        <v/>
      </c>
      <c r="BJ398" s="17" t="str">
        <f t="shared" si="259"/>
        <v/>
      </c>
      <c r="BK398" s="17" t="str">
        <f t="shared" si="260"/>
        <v/>
      </c>
      <c r="BL398" s="17" t="str">
        <f t="shared" si="261"/>
        <v/>
      </c>
      <c r="BM398" s="17" t="str">
        <f t="shared" si="262"/>
        <v/>
      </c>
      <c r="BN398" s="17" t="str">
        <f t="shared" si="243"/>
        <v/>
      </c>
      <c r="BO398" s="17" t="str">
        <f t="shared" si="244"/>
        <v/>
      </c>
      <c r="BP398" s="17" t="str">
        <f t="shared" si="245"/>
        <v/>
      </c>
      <c r="BQ398" s="17" t="str">
        <f t="shared" si="246"/>
        <v/>
      </c>
      <c r="BR398" s="17" t="str">
        <f t="shared" si="247"/>
        <v/>
      </c>
    </row>
    <row r="399" spans="1:70" x14ac:dyDescent="0.25">
      <c r="A399">
        <f t="shared" si="231"/>
        <v>398</v>
      </c>
      <c r="B399" s="9"/>
      <c r="C399" s="12"/>
      <c r="D399" s="11" t="str">
        <f t="shared" si="263"/>
        <v/>
      </c>
      <c r="E399" s="11" t="str">
        <f t="shared" si="232"/>
        <v/>
      </c>
      <c r="F399" s="12"/>
      <c r="G399" s="12"/>
      <c r="H399" s="12"/>
      <c r="I399" s="12"/>
      <c r="J399" s="13"/>
      <c r="K399" s="13"/>
      <c r="L399" s="13"/>
      <c r="M399" s="13"/>
      <c r="N399" s="12"/>
      <c r="O399" s="12"/>
      <c r="P399" s="14" t="str">
        <f t="shared" si="248"/>
        <v/>
      </c>
      <c r="Q399" s="14" t="str">
        <f t="shared" si="249"/>
        <v/>
      </c>
      <c r="R399" s="14" t="str">
        <f t="shared" si="250"/>
        <v/>
      </c>
      <c r="S399" s="14" t="str">
        <f t="shared" si="251"/>
        <v/>
      </c>
      <c r="T399" s="14" t="str">
        <f t="shared" si="252"/>
        <v/>
      </c>
      <c r="U399" s="15" t="str">
        <f>IF(P399="","",P399*Config!$B$6)</f>
        <v/>
      </c>
      <c r="V399" s="15" t="str">
        <f>IF(Q399="","",Q399*Config!$B$6)</f>
        <v/>
      </c>
      <c r="W399" s="15" t="str">
        <f>IF(R399="","",R399*Config!$B$6)</f>
        <v/>
      </c>
      <c r="X399" s="15" t="str">
        <f>IF(S399="","",S399*Config!$B$6)</f>
        <v/>
      </c>
      <c r="Y399" s="15" t="str">
        <f>IF(T399="","",T399*Config!$B$6)</f>
        <v/>
      </c>
      <c r="Z399" s="15" t="str">
        <f>IF(U399="","",Config!$B$4 + SUM($U$2:U399))</f>
        <v/>
      </c>
      <c r="AA399" s="15" t="str">
        <f>IF(V399="","",Config!$B$4 + SUM($V$2:V399))</f>
        <v/>
      </c>
      <c r="AB399" s="15" t="str">
        <f>IF(W399="","",Config!$B$4 + SUM($W$2:W399))</f>
        <v/>
      </c>
      <c r="AC399" s="15" t="str">
        <f>IF(X399="","",Config!$B$4 + SUM($X$2:X399))</f>
        <v/>
      </c>
      <c r="AD399" s="15" t="str">
        <f>IF(Y399="","",Config!$B$4 + SUM($Y$2:Y399))</f>
        <v/>
      </c>
      <c r="AE399" s="15" t="str">
        <f>IF(P399="","",P399*J399/100*Config!$B$11)</f>
        <v/>
      </c>
      <c r="AF399" s="15" t="str">
        <f>IF(Q399="","",Q399*J399/100*Config!$B$11)</f>
        <v/>
      </c>
      <c r="AG399" s="15" t="str">
        <f>IF(R399="","",R399*J399/100*Config!$B$11)</f>
        <v/>
      </c>
      <c r="AH399" s="15" t="str">
        <f>IF(S399="","",S399*J399/100*Config!$B$11)</f>
        <v/>
      </c>
      <c r="AI399" s="15" t="str">
        <f>IF(T399="","",T399*J399/100*Config!$B$11)</f>
        <v/>
      </c>
      <c r="AJ399" s="15" t="str">
        <f>IF(AE399="","",Config!$B$9 + SUM($AE$2:AE399))</f>
        <v/>
      </c>
      <c r="AK399" s="15" t="str">
        <f>IF(AF399="","",Config!$B$9 + SUM($AF$2:AF399))</f>
        <v/>
      </c>
      <c r="AL399" s="15" t="str">
        <f>IF(AG399="","",Config!$B$9 + SUM($AG$2:AG399))</f>
        <v/>
      </c>
      <c r="AM399" s="15" t="str">
        <f>IF(AH399="","",Config!$B$9 + SUM($AH$2:AH399))</f>
        <v/>
      </c>
      <c r="AN399" s="15" t="str">
        <f>IF(AI399="","",Config!$B$9 + SUM($AI$2:AI399))</f>
        <v/>
      </c>
      <c r="AO399" s="16" t="str">
        <f t="shared" si="233"/>
        <v/>
      </c>
      <c r="AP399" s="16" t="str">
        <f t="shared" si="234"/>
        <v/>
      </c>
      <c r="AQ399" s="16" t="str">
        <f t="shared" si="235"/>
        <v/>
      </c>
      <c r="AR399" s="16" t="str">
        <f t="shared" si="236"/>
        <v/>
      </c>
      <c r="AS399" s="16" t="str">
        <f t="shared" si="237"/>
        <v/>
      </c>
      <c r="AT399" s="17" t="str">
        <f t="shared" si="253"/>
        <v/>
      </c>
      <c r="AU399" s="17" t="str">
        <f t="shared" si="254"/>
        <v/>
      </c>
      <c r="AV399" s="17" t="str">
        <f t="shared" si="255"/>
        <v/>
      </c>
      <c r="AW399" s="17" t="str">
        <f t="shared" si="256"/>
        <v/>
      </c>
      <c r="AX399" s="17" t="str">
        <f t="shared" si="257"/>
        <v/>
      </c>
      <c r="AY399" s="17" t="str">
        <f t="shared" si="238"/>
        <v/>
      </c>
      <c r="AZ399" s="17" t="str">
        <f t="shared" si="239"/>
        <v/>
      </c>
      <c r="BA399" s="17" t="str">
        <f t="shared" si="240"/>
        <v/>
      </c>
      <c r="BB399" s="17" t="str">
        <f t="shared" si="241"/>
        <v/>
      </c>
      <c r="BC399" s="17" t="str">
        <f t="shared" si="242"/>
        <v/>
      </c>
      <c r="BD399" s="17" t="str">
        <f>IF(OR(AE399="",B399=""),"",SUMIFS($AE$2:AE399,$B$2:B399,B399))</f>
        <v/>
      </c>
      <c r="BE399" s="17" t="str">
        <f>IF(OR(AF399="",B399=""),"",SUMIFS($AF$2:AF399,$B$2:B399,B399))</f>
        <v/>
      </c>
      <c r="BF399" s="17" t="str">
        <f>IF(OR(AG399="",B399=""),"",SUMIFS($AG$2:AG399,$B$2:B399,B399))</f>
        <v/>
      </c>
      <c r="BG399" s="17" t="str">
        <f>IF(OR(AH399="",B399=""),"",SUMIFS($AH$2:AH399,$B$2:B399,B399))</f>
        <v/>
      </c>
      <c r="BH399" s="17" t="str">
        <f>IF(OR(AI399="",B399=""),"",SUMIFS($AI$2:AI399,$B$2:B399,B399))</f>
        <v/>
      </c>
      <c r="BI399" s="17" t="str">
        <f t="shared" si="258"/>
        <v/>
      </c>
      <c r="BJ399" s="17" t="str">
        <f t="shared" si="259"/>
        <v/>
      </c>
      <c r="BK399" s="17" t="str">
        <f t="shared" si="260"/>
        <v/>
      </c>
      <c r="BL399" s="17" t="str">
        <f t="shared" si="261"/>
        <v/>
      </c>
      <c r="BM399" s="17" t="str">
        <f t="shared" si="262"/>
        <v/>
      </c>
      <c r="BN399" s="17" t="str">
        <f t="shared" si="243"/>
        <v/>
      </c>
      <c r="BO399" s="17" t="str">
        <f t="shared" si="244"/>
        <v/>
      </c>
      <c r="BP399" s="17" t="str">
        <f t="shared" si="245"/>
        <v/>
      </c>
      <c r="BQ399" s="17" t="str">
        <f t="shared" si="246"/>
        <v/>
      </c>
      <c r="BR399" s="17" t="str">
        <f t="shared" si="247"/>
        <v/>
      </c>
    </row>
    <row r="400" spans="1:70" x14ac:dyDescent="0.25">
      <c r="A400">
        <f t="shared" si="231"/>
        <v>399</v>
      </c>
      <c r="B400" s="9"/>
      <c r="C400" s="12"/>
      <c r="D400" s="11" t="str">
        <f t="shared" si="263"/>
        <v/>
      </c>
      <c r="E400" s="11" t="str">
        <f t="shared" si="232"/>
        <v/>
      </c>
      <c r="F400" s="12"/>
      <c r="G400" s="12"/>
      <c r="H400" s="12"/>
      <c r="I400" s="12"/>
      <c r="J400" s="13"/>
      <c r="K400" s="13"/>
      <c r="L400" s="13"/>
      <c r="M400" s="13"/>
      <c r="N400" s="12"/>
      <c r="O400" s="12"/>
      <c r="P400" s="14" t="str">
        <f t="shared" si="248"/>
        <v/>
      </c>
      <c r="Q400" s="14" t="str">
        <f t="shared" si="249"/>
        <v/>
      </c>
      <c r="R400" s="14" t="str">
        <f t="shared" si="250"/>
        <v/>
      </c>
      <c r="S400" s="14" t="str">
        <f t="shared" si="251"/>
        <v/>
      </c>
      <c r="T400" s="14" t="str">
        <f t="shared" si="252"/>
        <v/>
      </c>
      <c r="U400" s="15" t="str">
        <f>IF(P400="","",P400*Config!$B$6)</f>
        <v/>
      </c>
      <c r="V400" s="15" t="str">
        <f>IF(Q400="","",Q400*Config!$B$6)</f>
        <v/>
      </c>
      <c r="W400" s="15" t="str">
        <f>IF(R400="","",R400*Config!$B$6)</f>
        <v/>
      </c>
      <c r="X400" s="15" t="str">
        <f>IF(S400="","",S400*Config!$B$6)</f>
        <v/>
      </c>
      <c r="Y400" s="15" t="str">
        <f>IF(T400="","",T400*Config!$B$6)</f>
        <v/>
      </c>
      <c r="Z400" s="15" t="str">
        <f>IF(U400="","",Config!$B$4 + SUM($U$2:U400))</f>
        <v/>
      </c>
      <c r="AA400" s="15" t="str">
        <f>IF(V400="","",Config!$B$4 + SUM($V$2:V400))</f>
        <v/>
      </c>
      <c r="AB400" s="15" t="str">
        <f>IF(W400="","",Config!$B$4 + SUM($W$2:W400))</f>
        <v/>
      </c>
      <c r="AC400" s="15" t="str">
        <f>IF(X400="","",Config!$B$4 + SUM($X$2:X400))</f>
        <v/>
      </c>
      <c r="AD400" s="15" t="str">
        <f>IF(Y400="","",Config!$B$4 + SUM($Y$2:Y400))</f>
        <v/>
      </c>
      <c r="AE400" s="15" t="str">
        <f>IF(P400="","",P400*J400/100*Config!$B$11)</f>
        <v/>
      </c>
      <c r="AF400" s="15" t="str">
        <f>IF(Q400="","",Q400*J400/100*Config!$B$11)</f>
        <v/>
      </c>
      <c r="AG400" s="15" t="str">
        <f>IF(R400="","",R400*J400/100*Config!$B$11)</f>
        <v/>
      </c>
      <c r="AH400" s="15" t="str">
        <f>IF(S400="","",S400*J400/100*Config!$B$11)</f>
        <v/>
      </c>
      <c r="AI400" s="15" t="str">
        <f>IF(T400="","",T400*J400/100*Config!$B$11)</f>
        <v/>
      </c>
      <c r="AJ400" s="15" t="str">
        <f>IF(AE400="","",Config!$B$9 + SUM($AE$2:AE400))</f>
        <v/>
      </c>
      <c r="AK400" s="15" t="str">
        <f>IF(AF400="","",Config!$B$9 + SUM($AF$2:AF400))</f>
        <v/>
      </c>
      <c r="AL400" s="15" t="str">
        <f>IF(AG400="","",Config!$B$9 + SUM($AG$2:AG400))</f>
        <v/>
      </c>
      <c r="AM400" s="15" t="str">
        <f>IF(AH400="","",Config!$B$9 + SUM($AH$2:AH400))</f>
        <v/>
      </c>
      <c r="AN400" s="15" t="str">
        <f>IF(AI400="","",Config!$B$9 + SUM($AI$2:AI400))</f>
        <v/>
      </c>
      <c r="AO400" s="16" t="str">
        <f t="shared" si="233"/>
        <v/>
      </c>
      <c r="AP400" s="16" t="str">
        <f t="shared" si="234"/>
        <v/>
      </c>
      <c r="AQ400" s="16" t="str">
        <f t="shared" si="235"/>
        <v/>
      </c>
      <c r="AR400" s="16" t="str">
        <f t="shared" si="236"/>
        <v/>
      </c>
      <c r="AS400" s="16" t="str">
        <f t="shared" si="237"/>
        <v/>
      </c>
      <c r="AT400" s="17" t="str">
        <f t="shared" si="253"/>
        <v/>
      </c>
      <c r="AU400" s="17" t="str">
        <f t="shared" si="254"/>
        <v/>
      </c>
      <c r="AV400" s="17" t="str">
        <f t="shared" si="255"/>
        <v/>
      </c>
      <c r="AW400" s="17" t="str">
        <f t="shared" si="256"/>
        <v/>
      </c>
      <c r="AX400" s="17" t="str">
        <f t="shared" si="257"/>
        <v/>
      </c>
      <c r="AY400" s="17" t="str">
        <f t="shared" si="238"/>
        <v/>
      </c>
      <c r="AZ400" s="17" t="str">
        <f t="shared" si="239"/>
        <v/>
      </c>
      <c r="BA400" s="17" t="str">
        <f t="shared" si="240"/>
        <v/>
      </c>
      <c r="BB400" s="17" t="str">
        <f t="shared" si="241"/>
        <v/>
      </c>
      <c r="BC400" s="17" t="str">
        <f t="shared" si="242"/>
        <v/>
      </c>
      <c r="BD400" s="17" t="str">
        <f>IF(OR(AE400="",B400=""),"",SUMIFS($AE$2:AE400,$B$2:B400,B400))</f>
        <v/>
      </c>
      <c r="BE400" s="17" t="str">
        <f>IF(OR(AF400="",B400=""),"",SUMIFS($AF$2:AF400,$B$2:B400,B400))</f>
        <v/>
      </c>
      <c r="BF400" s="17" t="str">
        <f>IF(OR(AG400="",B400=""),"",SUMIFS($AG$2:AG400,$B$2:B400,B400))</f>
        <v/>
      </c>
      <c r="BG400" s="17" t="str">
        <f>IF(OR(AH400="",B400=""),"",SUMIFS($AH$2:AH400,$B$2:B400,B400))</f>
        <v/>
      </c>
      <c r="BH400" s="17" t="str">
        <f>IF(OR(AI400="",B400=""),"",SUMIFS($AI$2:AI400,$B$2:B400,B400))</f>
        <v/>
      </c>
      <c r="BI400" s="17" t="str">
        <f t="shared" si="258"/>
        <v/>
      </c>
      <c r="BJ400" s="17" t="str">
        <f t="shared" si="259"/>
        <v/>
      </c>
      <c r="BK400" s="17" t="str">
        <f t="shared" si="260"/>
        <v/>
      </c>
      <c r="BL400" s="17" t="str">
        <f t="shared" si="261"/>
        <v/>
      </c>
      <c r="BM400" s="17" t="str">
        <f t="shared" si="262"/>
        <v/>
      </c>
      <c r="BN400" s="17" t="str">
        <f t="shared" si="243"/>
        <v/>
      </c>
      <c r="BO400" s="17" t="str">
        <f t="shared" si="244"/>
        <v/>
      </c>
      <c r="BP400" s="17" t="str">
        <f t="shared" si="245"/>
        <v/>
      </c>
      <c r="BQ400" s="17" t="str">
        <f t="shared" si="246"/>
        <v/>
      </c>
      <c r="BR400" s="17" t="str">
        <f t="shared" si="247"/>
        <v/>
      </c>
    </row>
    <row r="401" spans="1:70" x14ac:dyDescent="0.25">
      <c r="A401">
        <f t="shared" si="231"/>
        <v>400</v>
      </c>
      <c r="B401" s="9"/>
      <c r="C401" s="12"/>
      <c r="D401" s="11" t="str">
        <f t="shared" si="263"/>
        <v/>
      </c>
      <c r="E401" s="11" t="str">
        <f t="shared" si="232"/>
        <v/>
      </c>
      <c r="F401" s="12"/>
      <c r="G401" s="12"/>
      <c r="H401" s="12"/>
      <c r="I401" s="12"/>
      <c r="J401" s="13"/>
      <c r="K401" s="13"/>
      <c r="L401" s="13"/>
      <c r="M401" s="13"/>
      <c r="N401" s="12"/>
      <c r="O401" s="12"/>
      <c r="P401" s="14" t="str">
        <f t="shared" si="248"/>
        <v/>
      </c>
      <c r="Q401" s="14" t="str">
        <f t="shared" si="249"/>
        <v/>
      </c>
      <c r="R401" s="14" t="str">
        <f t="shared" si="250"/>
        <v/>
      </c>
      <c r="S401" s="14" t="str">
        <f t="shared" si="251"/>
        <v/>
      </c>
      <c r="T401" s="14" t="str">
        <f t="shared" si="252"/>
        <v/>
      </c>
      <c r="U401" s="15" t="str">
        <f>IF(P401="","",P401*Config!$B$6)</f>
        <v/>
      </c>
      <c r="V401" s="15" t="str">
        <f>IF(Q401="","",Q401*Config!$B$6)</f>
        <v/>
      </c>
      <c r="W401" s="15" t="str">
        <f>IF(R401="","",R401*Config!$B$6)</f>
        <v/>
      </c>
      <c r="X401" s="15" t="str">
        <f>IF(S401="","",S401*Config!$B$6)</f>
        <v/>
      </c>
      <c r="Y401" s="15" t="str">
        <f>IF(T401="","",T401*Config!$B$6)</f>
        <v/>
      </c>
      <c r="Z401" s="15" t="str">
        <f>IF(U401="","",Config!$B$4 + SUM($U$2:U401))</f>
        <v/>
      </c>
      <c r="AA401" s="15" t="str">
        <f>IF(V401="","",Config!$B$4 + SUM($V$2:V401))</f>
        <v/>
      </c>
      <c r="AB401" s="15" t="str">
        <f>IF(W401="","",Config!$B$4 + SUM($W$2:W401))</f>
        <v/>
      </c>
      <c r="AC401" s="15" t="str">
        <f>IF(X401="","",Config!$B$4 + SUM($X$2:X401))</f>
        <v/>
      </c>
      <c r="AD401" s="15" t="str">
        <f>IF(Y401="","",Config!$B$4 + SUM($Y$2:Y401))</f>
        <v/>
      </c>
      <c r="AE401" s="15" t="str">
        <f>IF(P401="","",P401*J401/100*Config!$B$11)</f>
        <v/>
      </c>
      <c r="AF401" s="15" t="str">
        <f>IF(Q401="","",Q401*J401/100*Config!$B$11)</f>
        <v/>
      </c>
      <c r="AG401" s="15" t="str">
        <f>IF(R401="","",R401*J401/100*Config!$B$11)</f>
        <v/>
      </c>
      <c r="AH401" s="15" t="str">
        <f>IF(S401="","",S401*J401/100*Config!$B$11)</f>
        <v/>
      </c>
      <c r="AI401" s="15" t="str">
        <f>IF(T401="","",T401*J401/100*Config!$B$11)</f>
        <v/>
      </c>
      <c r="AJ401" s="15" t="str">
        <f>IF(AE401="","",Config!$B$9 + SUM($AE$2:AE401))</f>
        <v/>
      </c>
      <c r="AK401" s="15" t="str">
        <f>IF(AF401="","",Config!$B$9 + SUM($AF$2:AF401))</f>
        <v/>
      </c>
      <c r="AL401" s="15" t="str">
        <f>IF(AG401="","",Config!$B$9 + SUM($AG$2:AG401))</f>
        <v/>
      </c>
      <c r="AM401" s="15" t="str">
        <f>IF(AH401="","",Config!$B$9 + SUM($AH$2:AH401))</f>
        <v/>
      </c>
      <c r="AN401" s="15" t="str">
        <f>IF(AI401="","",Config!$B$9 + SUM($AI$2:AI401))</f>
        <v/>
      </c>
      <c r="AO401" s="16" t="str">
        <f t="shared" si="233"/>
        <v/>
      </c>
      <c r="AP401" s="16" t="str">
        <f t="shared" si="234"/>
        <v/>
      </c>
      <c r="AQ401" s="16" t="str">
        <f t="shared" si="235"/>
        <v/>
      </c>
      <c r="AR401" s="16" t="str">
        <f t="shared" si="236"/>
        <v/>
      </c>
      <c r="AS401" s="16" t="str">
        <f t="shared" si="237"/>
        <v/>
      </c>
      <c r="AT401" s="17" t="str">
        <f t="shared" si="253"/>
        <v/>
      </c>
      <c r="AU401" s="17" t="str">
        <f t="shared" si="254"/>
        <v/>
      </c>
      <c r="AV401" s="17" t="str">
        <f t="shared" si="255"/>
        <v/>
      </c>
      <c r="AW401" s="17" t="str">
        <f t="shared" si="256"/>
        <v/>
      </c>
      <c r="AX401" s="17" t="str">
        <f t="shared" si="257"/>
        <v/>
      </c>
      <c r="AY401" s="17" t="str">
        <f t="shared" si="238"/>
        <v/>
      </c>
      <c r="AZ401" s="17" t="str">
        <f t="shared" si="239"/>
        <v/>
      </c>
      <c r="BA401" s="17" t="str">
        <f t="shared" si="240"/>
        <v/>
      </c>
      <c r="BB401" s="17" t="str">
        <f t="shared" si="241"/>
        <v/>
      </c>
      <c r="BC401" s="17" t="str">
        <f t="shared" si="242"/>
        <v/>
      </c>
      <c r="BD401" s="17" t="str">
        <f>IF(OR(AE401="",B401=""),"",SUMIFS($AE$2:AE401,$B$2:B401,B401))</f>
        <v/>
      </c>
      <c r="BE401" s="17" t="str">
        <f>IF(OR(AF401="",B401=""),"",SUMIFS($AF$2:AF401,$B$2:B401,B401))</f>
        <v/>
      </c>
      <c r="BF401" s="17" t="str">
        <f>IF(OR(AG401="",B401=""),"",SUMIFS($AG$2:AG401,$B$2:B401,B401))</f>
        <v/>
      </c>
      <c r="BG401" s="17" t="str">
        <f>IF(OR(AH401="",B401=""),"",SUMIFS($AH$2:AH401,$B$2:B401,B401))</f>
        <v/>
      </c>
      <c r="BH401" s="17" t="str">
        <f>IF(OR(AI401="",B401=""),"",SUMIFS($AI$2:AI401,$B$2:B401,B401))</f>
        <v/>
      </c>
      <c r="BI401" s="17" t="str">
        <f t="shared" si="258"/>
        <v/>
      </c>
      <c r="BJ401" s="17" t="str">
        <f t="shared" si="259"/>
        <v/>
      </c>
      <c r="BK401" s="17" t="str">
        <f t="shared" si="260"/>
        <v/>
      </c>
      <c r="BL401" s="17" t="str">
        <f t="shared" si="261"/>
        <v/>
      </c>
      <c r="BM401" s="17" t="str">
        <f t="shared" si="262"/>
        <v/>
      </c>
      <c r="BN401" s="17" t="str">
        <f t="shared" si="243"/>
        <v/>
      </c>
      <c r="BO401" s="17" t="str">
        <f t="shared" si="244"/>
        <v/>
      </c>
      <c r="BP401" s="17" t="str">
        <f t="shared" si="245"/>
        <v/>
      </c>
      <c r="BQ401" s="17" t="str">
        <f t="shared" si="246"/>
        <v/>
      </c>
      <c r="BR401" s="17" t="str">
        <f t="shared" si="247"/>
        <v/>
      </c>
    </row>
    <row r="402" spans="1:70" x14ac:dyDescent="0.25">
      <c r="A402">
        <f t="shared" si="231"/>
        <v>401</v>
      </c>
      <c r="B402" s="9"/>
      <c r="C402" s="12"/>
      <c r="D402" s="11" t="str">
        <f t="shared" si="263"/>
        <v/>
      </c>
      <c r="E402" s="11" t="str">
        <f t="shared" si="232"/>
        <v/>
      </c>
      <c r="F402" s="12"/>
      <c r="G402" s="12"/>
      <c r="H402" s="12"/>
      <c r="I402" s="12"/>
      <c r="J402" s="13"/>
      <c r="K402" s="13"/>
      <c r="L402" s="13"/>
      <c r="M402" s="13"/>
      <c r="N402" s="12"/>
      <c r="O402" s="12"/>
      <c r="P402" s="14" t="str">
        <f t="shared" si="248"/>
        <v/>
      </c>
      <c r="Q402" s="14" t="str">
        <f t="shared" si="249"/>
        <v/>
      </c>
      <c r="R402" s="14" t="str">
        <f t="shared" si="250"/>
        <v/>
      </c>
      <c r="S402" s="14" t="str">
        <f t="shared" si="251"/>
        <v/>
      </c>
      <c r="T402" s="14" t="str">
        <f t="shared" si="252"/>
        <v/>
      </c>
      <c r="U402" s="15" t="str">
        <f>IF(P402="","",P402*Config!$B$6)</f>
        <v/>
      </c>
      <c r="V402" s="15" t="str">
        <f>IF(Q402="","",Q402*Config!$B$6)</f>
        <v/>
      </c>
      <c r="W402" s="15" t="str">
        <f>IF(R402="","",R402*Config!$B$6)</f>
        <v/>
      </c>
      <c r="X402" s="15" t="str">
        <f>IF(S402="","",S402*Config!$B$6)</f>
        <v/>
      </c>
      <c r="Y402" s="15" t="str">
        <f>IF(T402="","",T402*Config!$B$6)</f>
        <v/>
      </c>
      <c r="Z402" s="15" t="str">
        <f>IF(U402="","",Config!$B$4 + SUM($U$2:U402))</f>
        <v/>
      </c>
      <c r="AA402" s="15" t="str">
        <f>IF(V402="","",Config!$B$4 + SUM($V$2:V402))</f>
        <v/>
      </c>
      <c r="AB402" s="15" t="str">
        <f>IF(W402="","",Config!$B$4 + SUM($W$2:W402))</f>
        <v/>
      </c>
      <c r="AC402" s="15" t="str">
        <f>IF(X402="","",Config!$B$4 + SUM($X$2:X402))</f>
        <v/>
      </c>
      <c r="AD402" s="15" t="str">
        <f>IF(Y402="","",Config!$B$4 + SUM($Y$2:Y402))</f>
        <v/>
      </c>
      <c r="AE402" s="15" t="str">
        <f>IF(P402="","",P402*J402/100*Config!$B$11)</f>
        <v/>
      </c>
      <c r="AF402" s="15" t="str">
        <f>IF(Q402="","",Q402*J402/100*Config!$B$11)</f>
        <v/>
      </c>
      <c r="AG402" s="15" t="str">
        <f>IF(R402="","",R402*J402/100*Config!$B$11)</f>
        <v/>
      </c>
      <c r="AH402" s="15" t="str">
        <f>IF(S402="","",S402*J402/100*Config!$B$11)</f>
        <v/>
      </c>
      <c r="AI402" s="15" t="str">
        <f>IF(T402="","",T402*J402/100*Config!$B$11)</f>
        <v/>
      </c>
      <c r="AJ402" s="15" t="str">
        <f>IF(AE402="","",Config!$B$9 + SUM($AE$2:AE402))</f>
        <v/>
      </c>
      <c r="AK402" s="15" t="str">
        <f>IF(AF402="","",Config!$B$9 + SUM($AF$2:AF402))</f>
        <v/>
      </c>
      <c r="AL402" s="15" t="str">
        <f>IF(AG402="","",Config!$B$9 + SUM($AG$2:AG402))</f>
        <v/>
      </c>
      <c r="AM402" s="15" t="str">
        <f>IF(AH402="","",Config!$B$9 + SUM($AH$2:AH402))</f>
        <v/>
      </c>
      <c r="AN402" s="15" t="str">
        <f>IF(AI402="","",Config!$B$9 + SUM($AI$2:AI402))</f>
        <v/>
      </c>
      <c r="AO402" s="16" t="str">
        <f t="shared" si="233"/>
        <v/>
      </c>
      <c r="AP402" s="16" t="str">
        <f t="shared" si="234"/>
        <v/>
      </c>
      <c r="AQ402" s="16" t="str">
        <f t="shared" si="235"/>
        <v/>
      </c>
      <c r="AR402" s="16" t="str">
        <f t="shared" si="236"/>
        <v/>
      </c>
      <c r="AS402" s="16" t="str">
        <f t="shared" si="237"/>
        <v/>
      </c>
      <c r="AT402" s="17" t="str">
        <f t="shared" si="253"/>
        <v/>
      </c>
      <c r="AU402" s="17" t="str">
        <f t="shared" si="254"/>
        <v/>
      </c>
      <c r="AV402" s="17" t="str">
        <f t="shared" si="255"/>
        <v/>
      </c>
      <c r="AW402" s="17" t="str">
        <f t="shared" si="256"/>
        <v/>
      </c>
      <c r="AX402" s="17" t="str">
        <f t="shared" si="257"/>
        <v/>
      </c>
      <c r="AY402" s="17" t="str">
        <f t="shared" si="238"/>
        <v/>
      </c>
      <c r="AZ402" s="17" t="str">
        <f t="shared" si="239"/>
        <v/>
      </c>
      <c r="BA402" s="17" t="str">
        <f t="shared" si="240"/>
        <v/>
      </c>
      <c r="BB402" s="17" t="str">
        <f t="shared" si="241"/>
        <v/>
      </c>
      <c r="BC402" s="17" t="str">
        <f t="shared" si="242"/>
        <v/>
      </c>
      <c r="BD402" s="17" t="str">
        <f>IF(OR(AE402="",B402=""),"",SUMIFS($AE$2:AE402,$B$2:B402,B402))</f>
        <v/>
      </c>
      <c r="BE402" s="17" t="str">
        <f>IF(OR(AF402="",B402=""),"",SUMIFS($AF$2:AF402,$B$2:B402,B402))</f>
        <v/>
      </c>
      <c r="BF402" s="17" t="str">
        <f>IF(OR(AG402="",B402=""),"",SUMIFS($AG$2:AG402,$B$2:B402,B402))</f>
        <v/>
      </c>
      <c r="BG402" s="17" t="str">
        <f>IF(OR(AH402="",B402=""),"",SUMIFS($AH$2:AH402,$B$2:B402,B402))</f>
        <v/>
      </c>
      <c r="BH402" s="17" t="str">
        <f>IF(OR(AI402="",B402=""),"",SUMIFS($AI$2:AI402,$B$2:B402,B402))</f>
        <v/>
      </c>
      <c r="BI402" s="17" t="str">
        <f t="shared" si="258"/>
        <v/>
      </c>
      <c r="BJ402" s="17" t="str">
        <f t="shared" si="259"/>
        <v/>
      </c>
      <c r="BK402" s="17" t="str">
        <f t="shared" si="260"/>
        <v/>
      </c>
      <c r="BL402" s="17" t="str">
        <f t="shared" si="261"/>
        <v/>
      </c>
      <c r="BM402" s="17" t="str">
        <f t="shared" si="262"/>
        <v/>
      </c>
      <c r="BN402" s="17" t="str">
        <f t="shared" si="243"/>
        <v/>
      </c>
      <c r="BO402" s="17" t="str">
        <f t="shared" si="244"/>
        <v/>
      </c>
      <c r="BP402" s="17" t="str">
        <f t="shared" si="245"/>
        <v/>
      </c>
      <c r="BQ402" s="17" t="str">
        <f t="shared" si="246"/>
        <v/>
      </c>
      <c r="BR402" s="17" t="str">
        <f t="shared" si="247"/>
        <v/>
      </c>
    </row>
    <row r="403" spans="1:70" x14ac:dyDescent="0.25">
      <c r="A403">
        <f t="shared" si="231"/>
        <v>402</v>
      </c>
      <c r="B403" s="9"/>
      <c r="C403" s="12"/>
      <c r="D403" s="11" t="str">
        <f t="shared" si="263"/>
        <v/>
      </c>
      <c r="E403" s="11" t="str">
        <f t="shared" si="232"/>
        <v/>
      </c>
      <c r="F403" s="12"/>
      <c r="G403" s="12"/>
      <c r="H403" s="12"/>
      <c r="I403" s="12"/>
      <c r="J403" s="13"/>
      <c r="K403" s="13"/>
      <c r="L403" s="13"/>
      <c r="M403" s="13"/>
      <c r="N403" s="12"/>
      <c r="O403" s="12"/>
      <c r="P403" s="14" t="str">
        <f t="shared" si="248"/>
        <v/>
      </c>
      <c r="Q403" s="14" t="str">
        <f t="shared" si="249"/>
        <v/>
      </c>
      <c r="R403" s="14" t="str">
        <f t="shared" si="250"/>
        <v/>
      </c>
      <c r="S403" s="14" t="str">
        <f t="shared" si="251"/>
        <v/>
      </c>
      <c r="T403" s="14" t="str">
        <f t="shared" si="252"/>
        <v/>
      </c>
      <c r="U403" s="15" t="str">
        <f>IF(P403="","",P403*Config!$B$6)</f>
        <v/>
      </c>
      <c r="V403" s="15" t="str">
        <f>IF(Q403="","",Q403*Config!$B$6)</f>
        <v/>
      </c>
      <c r="W403" s="15" t="str">
        <f>IF(R403="","",R403*Config!$B$6)</f>
        <v/>
      </c>
      <c r="X403" s="15" t="str">
        <f>IF(S403="","",S403*Config!$B$6)</f>
        <v/>
      </c>
      <c r="Y403" s="15" t="str">
        <f>IF(T403="","",T403*Config!$B$6)</f>
        <v/>
      </c>
      <c r="Z403" s="15" t="str">
        <f>IF(U403="","",Config!$B$4 + SUM($U$2:U403))</f>
        <v/>
      </c>
      <c r="AA403" s="15" t="str">
        <f>IF(V403="","",Config!$B$4 + SUM($V$2:V403))</f>
        <v/>
      </c>
      <c r="AB403" s="15" t="str">
        <f>IF(W403="","",Config!$B$4 + SUM($W$2:W403))</f>
        <v/>
      </c>
      <c r="AC403" s="15" t="str">
        <f>IF(X403="","",Config!$B$4 + SUM($X$2:X403))</f>
        <v/>
      </c>
      <c r="AD403" s="15" t="str">
        <f>IF(Y403="","",Config!$B$4 + SUM($Y$2:Y403))</f>
        <v/>
      </c>
      <c r="AE403" s="15" t="str">
        <f>IF(P403="","",P403*J403/100*Config!$B$11)</f>
        <v/>
      </c>
      <c r="AF403" s="15" t="str">
        <f>IF(Q403="","",Q403*J403/100*Config!$B$11)</f>
        <v/>
      </c>
      <c r="AG403" s="15" t="str">
        <f>IF(R403="","",R403*J403/100*Config!$B$11)</f>
        <v/>
      </c>
      <c r="AH403" s="15" t="str">
        <f>IF(S403="","",S403*J403/100*Config!$B$11)</f>
        <v/>
      </c>
      <c r="AI403" s="15" t="str">
        <f>IF(T403="","",T403*J403/100*Config!$B$11)</f>
        <v/>
      </c>
      <c r="AJ403" s="15" t="str">
        <f>IF(AE403="","",Config!$B$9 + SUM($AE$2:AE403))</f>
        <v/>
      </c>
      <c r="AK403" s="15" t="str">
        <f>IF(AF403="","",Config!$B$9 + SUM($AF$2:AF403))</f>
        <v/>
      </c>
      <c r="AL403" s="15" t="str">
        <f>IF(AG403="","",Config!$B$9 + SUM($AG$2:AG403))</f>
        <v/>
      </c>
      <c r="AM403" s="15" t="str">
        <f>IF(AH403="","",Config!$B$9 + SUM($AH$2:AH403))</f>
        <v/>
      </c>
      <c r="AN403" s="15" t="str">
        <f>IF(AI403="","",Config!$B$9 + SUM($AI$2:AI403))</f>
        <v/>
      </c>
      <c r="AO403" s="16" t="str">
        <f t="shared" si="233"/>
        <v/>
      </c>
      <c r="AP403" s="16" t="str">
        <f t="shared" si="234"/>
        <v/>
      </c>
      <c r="AQ403" s="16" t="str">
        <f t="shared" si="235"/>
        <v/>
      </c>
      <c r="AR403" s="16" t="str">
        <f t="shared" si="236"/>
        <v/>
      </c>
      <c r="AS403" s="16" t="str">
        <f t="shared" si="237"/>
        <v/>
      </c>
      <c r="AT403" s="17" t="str">
        <f t="shared" si="253"/>
        <v/>
      </c>
      <c r="AU403" s="17" t="str">
        <f t="shared" si="254"/>
        <v/>
      </c>
      <c r="AV403" s="17" t="str">
        <f t="shared" si="255"/>
        <v/>
      </c>
      <c r="AW403" s="17" t="str">
        <f t="shared" si="256"/>
        <v/>
      </c>
      <c r="AX403" s="17" t="str">
        <f t="shared" si="257"/>
        <v/>
      </c>
      <c r="AY403" s="17" t="str">
        <f t="shared" si="238"/>
        <v/>
      </c>
      <c r="AZ403" s="17" t="str">
        <f t="shared" si="239"/>
        <v/>
      </c>
      <c r="BA403" s="17" t="str">
        <f t="shared" si="240"/>
        <v/>
      </c>
      <c r="BB403" s="17" t="str">
        <f t="shared" si="241"/>
        <v/>
      </c>
      <c r="BC403" s="17" t="str">
        <f t="shared" si="242"/>
        <v/>
      </c>
      <c r="BD403" s="17" t="str">
        <f>IF(OR(AE403="",B403=""),"",SUMIFS($AE$2:AE403,$B$2:B403,B403))</f>
        <v/>
      </c>
      <c r="BE403" s="17" t="str">
        <f>IF(OR(AF403="",B403=""),"",SUMIFS($AF$2:AF403,$B$2:B403,B403))</f>
        <v/>
      </c>
      <c r="BF403" s="17" t="str">
        <f>IF(OR(AG403="",B403=""),"",SUMIFS($AG$2:AG403,$B$2:B403,B403))</f>
        <v/>
      </c>
      <c r="BG403" s="17" t="str">
        <f>IF(OR(AH403="",B403=""),"",SUMIFS($AH$2:AH403,$B$2:B403,B403))</f>
        <v/>
      </c>
      <c r="BH403" s="17" t="str">
        <f>IF(OR(AI403="",B403=""),"",SUMIFS($AI$2:AI403,$B$2:B403,B403))</f>
        <v/>
      </c>
      <c r="BI403" s="17" t="str">
        <f t="shared" si="258"/>
        <v/>
      </c>
      <c r="BJ403" s="17" t="str">
        <f t="shared" si="259"/>
        <v/>
      </c>
      <c r="BK403" s="17" t="str">
        <f t="shared" si="260"/>
        <v/>
      </c>
      <c r="BL403" s="17" t="str">
        <f t="shared" si="261"/>
        <v/>
      </c>
      <c r="BM403" s="17" t="str">
        <f t="shared" si="262"/>
        <v/>
      </c>
      <c r="BN403" s="17" t="str">
        <f t="shared" si="243"/>
        <v/>
      </c>
      <c r="BO403" s="17" t="str">
        <f t="shared" si="244"/>
        <v/>
      </c>
      <c r="BP403" s="17" t="str">
        <f t="shared" si="245"/>
        <v/>
      </c>
      <c r="BQ403" s="17" t="str">
        <f t="shared" si="246"/>
        <v/>
      </c>
      <c r="BR403" s="17" t="str">
        <f t="shared" si="247"/>
        <v/>
      </c>
    </row>
    <row r="404" spans="1:70" x14ac:dyDescent="0.25">
      <c r="A404">
        <f t="shared" si="231"/>
        <v>403</v>
      </c>
      <c r="B404" s="9"/>
      <c r="C404" s="12"/>
      <c r="D404" s="11" t="str">
        <f t="shared" si="263"/>
        <v/>
      </c>
      <c r="E404" s="11" t="str">
        <f t="shared" si="232"/>
        <v/>
      </c>
      <c r="F404" s="12"/>
      <c r="G404" s="12"/>
      <c r="H404" s="12"/>
      <c r="I404" s="12"/>
      <c r="J404" s="13"/>
      <c r="K404" s="13"/>
      <c r="L404" s="13"/>
      <c r="M404" s="13"/>
      <c r="N404" s="12"/>
      <c r="O404" s="12"/>
      <c r="P404" s="14" t="str">
        <f t="shared" si="248"/>
        <v/>
      </c>
      <c r="Q404" s="14" t="str">
        <f t="shared" si="249"/>
        <v/>
      </c>
      <c r="R404" s="14" t="str">
        <f t="shared" si="250"/>
        <v/>
      </c>
      <c r="S404" s="14" t="str">
        <f t="shared" si="251"/>
        <v/>
      </c>
      <c r="T404" s="14" t="str">
        <f t="shared" si="252"/>
        <v/>
      </c>
      <c r="U404" s="15" t="str">
        <f>IF(P404="","",P404*Config!$B$6)</f>
        <v/>
      </c>
      <c r="V404" s="15" t="str">
        <f>IF(Q404="","",Q404*Config!$B$6)</f>
        <v/>
      </c>
      <c r="W404" s="15" t="str">
        <f>IF(R404="","",R404*Config!$B$6)</f>
        <v/>
      </c>
      <c r="X404" s="15" t="str">
        <f>IF(S404="","",S404*Config!$B$6)</f>
        <v/>
      </c>
      <c r="Y404" s="15" t="str">
        <f>IF(T404="","",T404*Config!$B$6)</f>
        <v/>
      </c>
      <c r="Z404" s="15" t="str">
        <f>IF(U404="","",Config!$B$4 + SUM($U$2:U404))</f>
        <v/>
      </c>
      <c r="AA404" s="15" t="str">
        <f>IF(V404="","",Config!$B$4 + SUM($V$2:V404))</f>
        <v/>
      </c>
      <c r="AB404" s="15" t="str">
        <f>IF(W404="","",Config!$B$4 + SUM($W$2:W404))</f>
        <v/>
      </c>
      <c r="AC404" s="15" t="str">
        <f>IF(X404="","",Config!$B$4 + SUM($X$2:X404))</f>
        <v/>
      </c>
      <c r="AD404" s="15" t="str">
        <f>IF(Y404="","",Config!$B$4 + SUM($Y$2:Y404))</f>
        <v/>
      </c>
      <c r="AE404" s="15" t="str">
        <f>IF(P404="","",P404*J404/100*Config!$B$11)</f>
        <v/>
      </c>
      <c r="AF404" s="15" t="str">
        <f>IF(Q404="","",Q404*J404/100*Config!$B$11)</f>
        <v/>
      </c>
      <c r="AG404" s="15" t="str">
        <f>IF(R404="","",R404*J404/100*Config!$B$11)</f>
        <v/>
      </c>
      <c r="AH404" s="15" t="str">
        <f>IF(S404="","",S404*J404/100*Config!$B$11)</f>
        <v/>
      </c>
      <c r="AI404" s="15" t="str">
        <f>IF(T404="","",T404*J404/100*Config!$B$11)</f>
        <v/>
      </c>
      <c r="AJ404" s="15" t="str">
        <f>IF(AE404="","",Config!$B$9 + SUM($AE$2:AE404))</f>
        <v/>
      </c>
      <c r="AK404" s="15" t="str">
        <f>IF(AF404="","",Config!$B$9 + SUM($AF$2:AF404))</f>
        <v/>
      </c>
      <c r="AL404" s="15" t="str">
        <f>IF(AG404="","",Config!$B$9 + SUM($AG$2:AG404))</f>
        <v/>
      </c>
      <c r="AM404" s="15" t="str">
        <f>IF(AH404="","",Config!$B$9 + SUM($AH$2:AH404))</f>
        <v/>
      </c>
      <c r="AN404" s="15" t="str">
        <f>IF(AI404="","",Config!$B$9 + SUM($AI$2:AI404))</f>
        <v/>
      </c>
      <c r="AO404" s="16" t="str">
        <f t="shared" si="233"/>
        <v/>
      </c>
      <c r="AP404" s="16" t="str">
        <f t="shared" si="234"/>
        <v/>
      </c>
      <c r="AQ404" s="16" t="str">
        <f t="shared" si="235"/>
        <v/>
      </c>
      <c r="AR404" s="16" t="str">
        <f t="shared" si="236"/>
        <v/>
      </c>
      <c r="AS404" s="16" t="str">
        <f t="shared" si="237"/>
        <v/>
      </c>
      <c r="AT404" s="17" t="str">
        <f t="shared" si="253"/>
        <v/>
      </c>
      <c r="AU404" s="17" t="str">
        <f t="shared" si="254"/>
        <v/>
      </c>
      <c r="AV404" s="17" t="str">
        <f t="shared" si="255"/>
        <v/>
      </c>
      <c r="AW404" s="17" t="str">
        <f t="shared" si="256"/>
        <v/>
      </c>
      <c r="AX404" s="17" t="str">
        <f t="shared" si="257"/>
        <v/>
      </c>
      <c r="AY404" s="17" t="str">
        <f t="shared" si="238"/>
        <v/>
      </c>
      <c r="AZ404" s="17" t="str">
        <f t="shared" si="239"/>
        <v/>
      </c>
      <c r="BA404" s="17" t="str">
        <f t="shared" si="240"/>
        <v/>
      </c>
      <c r="BB404" s="17" t="str">
        <f t="shared" si="241"/>
        <v/>
      </c>
      <c r="BC404" s="17" t="str">
        <f t="shared" si="242"/>
        <v/>
      </c>
      <c r="BD404" s="17" t="str">
        <f>IF(OR(AE404="",B404=""),"",SUMIFS($AE$2:AE404,$B$2:B404,B404))</f>
        <v/>
      </c>
      <c r="BE404" s="17" t="str">
        <f>IF(OR(AF404="",B404=""),"",SUMIFS($AF$2:AF404,$B$2:B404,B404))</f>
        <v/>
      </c>
      <c r="BF404" s="17" t="str">
        <f>IF(OR(AG404="",B404=""),"",SUMIFS($AG$2:AG404,$B$2:B404,B404))</f>
        <v/>
      </c>
      <c r="BG404" s="17" t="str">
        <f>IF(OR(AH404="",B404=""),"",SUMIFS($AH$2:AH404,$B$2:B404,B404))</f>
        <v/>
      </c>
      <c r="BH404" s="17" t="str">
        <f>IF(OR(AI404="",B404=""),"",SUMIFS($AI$2:AI404,$B$2:B404,B404))</f>
        <v/>
      </c>
      <c r="BI404" s="17" t="str">
        <f t="shared" si="258"/>
        <v/>
      </c>
      <c r="BJ404" s="17" t="str">
        <f t="shared" si="259"/>
        <v/>
      </c>
      <c r="BK404" s="17" t="str">
        <f t="shared" si="260"/>
        <v/>
      </c>
      <c r="BL404" s="17" t="str">
        <f t="shared" si="261"/>
        <v/>
      </c>
      <c r="BM404" s="17" t="str">
        <f t="shared" si="262"/>
        <v/>
      </c>
      <c r="BN404" s="17" t="str">
        <f t="shared" si="243"/>
        <v/>
      </c>
      <c r="BO404" s="17" t="str">
        <f t="shared" si="244"/>
        <v/>
      </c>
      <c r="BP404" s="17" t="str">
        <f t="shared" si="245"/>
        <v/>
      </c>
      <c r="BQ404" s="17" t="str">
        <f t="shared" si="246"/>
        <v/>
      </c>
      <c r="BR404" s="17" t="str">
        <f t="shared" si="247"/>
        <v/>
      </c>
    </row>
    <row r="405" spans="1:70" x14ac:dyDescent="0.25">
      <c r="A405">
        <f t="shared" si="231"/>
        <v>404</v>
      </c>
      <c r="B405" s="9"/>
      <c r="C405" s="12"/>
      <c r="D405" s="11" t="str">
        <f t="shared" si="263"/>
        <v/>
      </c>
      <c r="E405" s="11" t="str">
        <f t="shared" si="232"/>
        <v/>
      </c>
      <c r="F405" s="12"/>
      <c r="G405" s="12"/>
      <c r="H405" s="12"/>
      <c r="I405" s="12"/>
      <c r="J405" s="13"/>
      <c r="K405" s="13"/>
      <c r="L405" s="13"/>
      <c r="M405" s="13"/>
      <c r="N405" s="12"/>
      <c r="O405" s="12"/>
      <c r="P405" s="14" t="str">
        <f t="shared" si="248"/>
        <v/>
      </c>
      <c r="Q405" s="14" t="str">
        <f t="shared" si="249"/>
        <v/>
      </c>
      <c r="R405" s="14" t="str">
        <f t="shared" si="250"/>
        <v/>
      </c>
      <c r="S405" s="14" t="str">
        <f t="shared" si="251"/>
        <v/>
      </c>
      <c r="T405" s="14" t="str">
        <f t="shared" si="252"/>
        <v/>
      </c>
      <c r="U405" s="15" t="str">
        <f>IF(P405="","",P405*Config!$B$6)</f>
        <v/>
      </c>
      <c r="V405" s="15" t="str">
        <f>IF(Q405="","",Q405*Config!$B$6)</f>
        <v/>
      </c>
      <c r="W405" s="15" t="str">
        <f>IF(R405="","",R405*Config!$B$6)</f>
        <v/>
      </c>
      <c r="X405" s="15" t="str">
        <f>IF(S405="","",S405*Config!$B$6)</f>
        <v/>
      </c>
      <c r="Y405" s="15" t="str">
        <f>IF(T405="","",T405*Config!$B$6)</f>
        <v/>
      </c>
      <c r="Z405" s="15" t="str">
        <f>IF(U405="","",Config!$B$4 + SUM($U$2:U405))</f>
        <v/>
      </c>
      <c r="AA405" s="15" t="str">
        <f>IF(V405="","",Config!$B$4 + SUM($V$2:V405))</f>
        <v/>
      </c>
      <c r="AB405" s="15" t="str">
        <f>IF(W405="","",Config!$B$4 + SUM($W$2:W405))</f>
        <v/>
      </c>
      <c r="AC405" s="15" t="str">
        <f>IF(X405="","",Config!$B$4 + SUM($X$2:X405))</f>
        <v/>
      </c>
      <c r="AD405" s="15" t="str">
        <f>IF(Y405="","",Config!$B$4 + SUM($Y$2:Y405))</f>
        <v/>
      </c>
      <c r="AE405" s="15" t="str">
        <f>IF(P405="","",P405*J405/100*Config!$B$11)</f>
        <v/>
      </c>
      <c r="AF405" s="15" t="str">
        <f>IF(Q405="","",Q405*J405/100*Config!$B$11)</f>
        <v/>
      </c>
      <c r="AG405" s="15" t="str">
        <f>IF(R405="","",R405*J405/100*Config!$B$11)</f>
        <v/>
      </c>
      <c r="AH405" s="15" t="str">
        <f>IF(S405="","",S405*J405/100*Config!$B$11)</f>
        <v/>
      </c>
      <c r="AI405" s="15" t="str">
        <f>IF(T405="","",T405*J405/100*Config!$B$11)</f>
        <v/>
      </c>
      <c r="AJ405" s="15" t="str">
        <f>IF(AE405="","",Config!$B$9 + SUM($AE$2:AE405))</f>
        <v/>
      </c>
      <c r="AK405" s="15" t="str">
        <f>IF(AF405="","",Config!$B$9 + SUM($AF$2:AF405))</f>
        <v/>
      </c>
      <c r="AL405" s="15" t="str">
        <f>IF(AG405="","",Config!$B$9 + SUM($AG$2:AG405))</f>
        <v/>
      </c>
      <c r="AM405" s="15" t="str">
        <f>IF(AH405="","",Config!$B$9 + SUM($AH$2:AH405))</f>
        <v/>
      </c>
      <c r="AN405" s="15" t="str">
        <f>IF(AI405="","",Config!$B$9 + SUM($AI$2:AI405))</f>
        <v/>
      </c>
      <c r="AO405" s="16" t="str">
        <f t="shared" si="233"/>
        <v/>
      </c>
      <c r="AP405" s="16" t="str">
        <f t="shared" si="234"/>
        <v/>
      </c>
      <c r="AQ405" s="16" t="str">
        <f t="shared" si="235"/>
        <v/>
      </c>
      <c r="AR405" s="16" t="str">
        <f t="shared" si="236"/>
        <v/>
      </c>
      <c r="AS405" s="16" t="str">
        <f t="shared" si="237"/>
        <v/>
      </c>
      <c r="AT405" s="17" t="str">
        <f t="shared" si="253"/>
        <v/>
      </c>
      <c r="AU405" s="17" t="str">
        <f t="shared" si="254"/>
        <v/>
      </c>
      <c r="AV405" s="17" t="str">
        <f t="shared" si="255"/>
        <v/>
      </c>
      <c r="AW405" s="17" t="str">
        <f t="shared" si="256"/>
        <v/>
      </c>
      <c r="AX405" s="17" t="str">
        <f t="shared" si="257"/>
        <v/>
      </c>
      <c r="AY405" s="17" t="str">
        <f t="shared" si="238"/>
        <v/>
      </c>
      <c r="AZ405" s="17" t="str">
        <f t="shared" si="239"/>
        <v/>
      </c>
      <c r="BA405" s="17" t="str">
        <f t="shared" si="240"/>
        <v/>
      </c>
      <c r="BB405" s="17" t="str">
        <f t="shared" si="241"/>
        <v/>
      </c>
      <c r="BC405" s="17" t="str">
        <f t="shared" si="242"/>
        <v/>
      </c>
      <c r="BD405" s="17" t="str">
        <f>IF(OR(AE405="",B405=""),"",SUMIFS($AE$2:AE405,$B$2:B405,B405))</f>
        <v/>
      </c>
      <c r="BE405" s="17" t="str">
        <f>IF(OR(AF405="",B405=""),"",SUMIFS($AF$2:AF405,$B$2:B405,B405))</f>
        <v/>
      </c>
      <c r="BF405" s="17" t="str">
        <f>IF(OR(AG405="",B405=""),"",SUMIFS($AG$2:AG405,$B$2:B405,B405))</f>
        <v/>
      </c>
      <c r="BG405" s="17" t="str">
        <f>IF(OR(AH405="",B405=""),"",SUMIFS($AH$2:AH405,$B$2:B405,B405))</f>
        <v/>
      </c>
      <c r="BH405" s="17" t="str">
        <f>IF(OR(AI405="",B405=""),"",SUMIFS($AI$2:AI405,$B$2:B405,B405))</f>
        <v/>
      </c>
      <c r="BI405" s="17" t="str">
        <f t="shared" si="258"/>
        <v/>
      </c>
      <c r="BJ405" s="17" t="str">
        <f t="shared" si="259"/>
        <v/>
      </c>
      <c r="BK405" s="17" t="str">
        <f t="shared" si="260"/>
        <v/>
      </c>
      <c r="BL405" s="17" t="str">
        <f t="shared" si="261"/>
        <v/>
      </c>
      <c r="BM405" s="17" t="str">
        <f t="shared" si="262"/>
        <v/>
      </c>
      <c r="BN405" s="17" t="str">
        <f t="shared" si="243"/>
        <v/>
      </c>
      <c r="BO405" s="17" t="str">
        <f t="shared" si="244"/>
        <v/>
      </c>
      <c r="BP405" s="17" t="str">
        <f t="shared" si="245"/>
        <v/>
      </c>
      <c r="BQ405" s="17" t="str">
        <f t="shared" si="246"/>
        <v/>
      </c>
      <c r="BR405" s="17" t="str">
        <f t="shared" si="247"/>
        <v/>
      </c>
    </row>
    <row r="406" spans="1:70" x14ac:dyDescent="0.25">
      <c r="A406">
        <f t="shared" si="231"/>
        <v>405</v>
      </c>
      <c r="B406" s="9"/>
      <c r="C406" s="12"/>
      <c r="D406" s="11" t="str">
        <f t="shared" si="263"/>
        <v/>
      </c>
      <c r="E406" s="11" t="str">
        <f t="shared" si="232"/>
        <v/>
      </c>
      <c r="F406" s="12"/>
      <c r="G406" s="12"/>
      <c r="H406" s="12"/>
      <c r="I406" s="12"/>
      <c r="J406" s="13"/>
      <c r="K406" s="13"/>
      <c r="L406" s="13"/>
      <c r="M406" s="13"/>
      <c r="N406" s="12"/>
      <c r="O406" s="12"/>
      <c r="P406" s="14" t="str">
        <f t="shared" si="248"/>
        <v/>
      </c>
      <c r="Q406" s="14" t="str">
        <f t="shared" si="249"/>
        <v/>
      </c>
      <c r="R406" s="14" t="str">
        <f t="shared" si="250"/>
        <v/>
      </c>
      <c r="S406" s="14" t="str">
        <f t="shared" si="251"/>
        <v/>
      </c>
      <c r="T406" s="14" t="str">
        <f t="shared" si="252"/>
        <v/>
      </c>
      <c r="U406" s="15" t="str">
        <f>IF(P406="","",P406*Config!$B$6)</f>
        <v/>
      </c>
      <c r="V406" s="15" t="str">
        <f>IF(Q406="","",Q406*Config!$B$6)</f>
        <v/>
      </c>
      <c r="W406" s="15" t="str">
        <f>IF(R406="","",R406*Config!$B$6)</f>
        <v/>
      </c>
      <c r="X406" s="15" t="str">
        <f>IF(S406="","",S406*Config!$B$6)</f>
        <v/>
      </c>
      <c r="Y406" s="15" t="str">
        <f>IF(T406="","",T406*Config!$B$6)</f>
        <v/>
      </c>
      <c r="Z406" s="15" t="str">
        <f>IF(U406="","",Config!$B$4 + SUM($U$2:U406))</f>
        <v/>
      </c>
      <c r="AA406" s="15" t="str">
        <f>IF(V406="","",Config!$B$4 + SUM($V$2:V406))</f>
        <v/>
      </c>
      <c r="AB406" s="15" t="str">
        <f>IF(W406="","",Config!$B$4 + SUM($W$2:W406))</f>
        <v/>
      </c>
      <c r="AC406" s="15" t="str">
        <f>IF(X406="","",Config!$B$4 + SUM($X$2:X406))</f>
        <v/>
      </c>
      <c r="AD406" s="15" t="str">
        <f>IF(Y406="","",Config!$B$4 + SUM($Y$2:Y406))</f>
        <v/>
      </c>
      <c r="AE406" s="15" t="str">
        <f>IF(P406="","",P406*J406/100*Config!$B$11)</f>
        <v/>
      </c>
      <c r="AF406" s="15" t="str">
        <f>IF(Q406="","",Q406*J406/100*Config!$B$11)</f>
        <v/>
      </c>
      <c r="AG406" s="15" t="str">
        <f>IF(R406="","",R406*J406/100*Config!$B$11)</f>
        <v/>
      </c>
      <c r="AH406" s="15" t="str">
        <f>IF(S406="","",S406*J406/100*Config!$B$11)</f>
        <v/>
      </c>
      <c r="AI406" s="15" t="str">
        <f>IF(T406="","",T406*J406/100*Config!$B$11)</f>
        <v/>
      </c>
      <c r="AJ406" s="15" t="str">
        <f>IF(AE406="","",Config!$B$9 + SUM($AE$2:AE406))</f>
        <v/>
      </c>
      <c r="AK406" s="15" t="str">
        <f>IF(AF406="","",Config!$B$9 + SUM($AF$2:AF406))</f>
        <v/>
      </c>
      <c r="AL406" s="15" t="str">
        <f>IF(AG406="","",Config!$B$9 + SUM($AG$2:AG406))</f>
        <v/>
      </c>
      <c r="AM406" s="15" t="str">
        <f>IF(AH406="","",Config!$B$9 + SUM($AH$2:AH406))</f>
        <v/>
      </c>
      <c r="AN406" s="15" t="str">
        <f>IF(AI406="","",Config!$B$9 + SUM($AI$2:AI406))</f>
        <v/>
      </c>
      <c r="AO406" s="16" t="str">
        <f t="shared" si="233"/>
        <v/>
      </c>
      <c r="AP406" s="16" t="str">
        <f t="shared" si="234"/>
        <v/>
      </c>
      <c r="AQ406" s="16" t="str">
        <f t="shared" si="235"/>
        <v/>
      </c>
      <c r="AR406" s="16" t="str">
        <f t="shared" si="236"/>
        <v/>
      </c>
      <c r="AS406" s="16" t="str">
        <f t="shared" si="237"/>
        <v/>
      </c>
      <c r="AT406" s="17" t="str">
        <f t="shared" si="253"/>
        <v/>
      </c>
      <c r="AU406" s="17" t="str">
        <f t="shared" si="254"/>
        <v/>
      </c>
      <c r="AV406" s="17" t="str">
        <f t="shared" si="255"/>
        <v/>
      </c>
      <c r="AW406" s="17" t="str">
        <f t="shared" si="256"/>
        <v/>
      </c>
      <c r="AX406" s="17" t="str">
        <f t="shared" si="257"/>
        <v/>
      </c>
      <c r="AY406" s="17" t="str">
        <f t="shared" si="238"/>
        <v/>
      </c>
      <c r="AZ406" s="17" t="str">
        <f t="shared" si="239"/>
        <v/>
      </c>
      <c r="BA406" s="17" t="str">
        <f t="shared" si="240"/>
        <v/>
      </c>
      <c r="BB406" s="17" t="str">
        <f t="shared" si="241"/>
        <v/>
      </c>
      <c r="BC406" s="17" t="str">
        <f t="shared" si="242"/>
        <v/>
      </c>
      <c r="BD406" s="17" t="str">
        <f>IF(OR(AE406="",B406=""),"",SUMIFS($AE$2:AE406,$B$2:B406,B406))</f>
        <v/>
      </c>
      <c r="BE406" s="17" t="str">
        <f>IF(OR(AF406="",B406=""),"",SUMIFS($AF$2:AF406,$B$2:B406,B406))</f>
        <v/>
      </c>
      <c r="BF406" s="17" t="str">
        <f>IF(OR(AG406="",B406=""),"",SUMIFS($AG$2:AG406,$B$2:B406,B406))</f>
        <v/>
      </c>
      <c r="BG406" s="17" t="str">
        <f>IF(OR(AH406="",B406=""),"",SUMIFS($AH$2:AH406,$B$2:B406,B406))</f>
        <v/>
      </c>
      <c r="BH406" s="17" t="str">
        <f>IF(OR(AI406="",B406=""),"",SUMIFS($AI$2:AI406,$B$2:B406,B406))</f>
        <v/>
      </c>
      <c r="BI406" s="17" t="str">
        <f t="shared" si="258"/>
        <v/>
      </c>
      <c r="BJ406" s="17" t="str">
        <f t="shared" si="259"/>
        <v/>
      </c>
      <c r="BK406" s="17" t="str">
        <f t="shared" si="260"/>
        <v/>
      </c>
      <c r="BL406" s="17" t="str">
        <f t="shared" si="261"/>
        <v/>
      </c>
      <c r="BM406" s="17" t="str">
        <f t="shared" si="262"/>
        <v/>
      </c>
      <c r="BN406" s="17" t="str">
        <f t="shared" si="243"/>
        <v/>
      </c>
      <c r="BO406" s="17" t="str">
        <f t="shared" si="244"/>
        <v/>
      </c>
      <c r="BP406" s="17" t="str">
        <f t="shared" si="245"/>
        <v/>
      </c>
      <c r="BQ406" s="17" t="str">
        <f t="shared" si="246"/>
        <v/>
      </c>
      <c r="BR406" s="17" t="str">
        <f t="shared" si="247"/>
        <v/>
      </c>
    </row>
    <row r="407" spans="1:70" x14ac:dyDescent="0.25">
      <c r="A407">
        <f t="shared" si="231"/>
        <v>406</v>
      </c>
      <c r="B407" s="9"/>
      <c r="C407" s="12"/>
      <c r="D407" s="11" t="str">
        <f t="shared" si="263"/>
        <v/>
      </c>
      <c r="E407" s="11" t="str">
        <f t="shared" si="232"/>
        <v/>
      </c>
      <c r="F407" s="12"/>
      <c r="G407" s="12"/>
      <c r="H407" s="12"/>
      <c r="I407" s="12"/>
      <c r="J407" s="13"/>
      <c r="K407" s="13"/>
      <c r="L407" s="13"/>
      <c r="M407" s="13"/>
      <c r="N407" s="12"/>
      <c r="O407" s="12"/>
      <c r="P407" s="14" t="str">
        <f t="shared" si="248"/>
        <v/>
      </c>
      <c r="Q407" s="14" t="str">
        <f t="shared" si="249"/>
        <v/>
      </c>
      <c r="R407" s="14" t="str">
        <f t="shared" si="250"/>
        <v/>
      </c>
      <c r="S407" s="14" t="str">
        <f t="shared" si="251"/>
        <v/>
      </c>
      <c r="T407" s="14" t="str">
        <f t="shared" si="252"/>
        <v/>
      </c>
      <c r="U407" s="15" t="str">
        <f>IF(P407="","",P407*Config!$B$6)</f>
        <v/>
      </c>
      <c r="V407" s="15" t="str">
        <f>IF(Q407="","",Q407*Config!$B$6)</f>
        <v/>
      </c>
      <c r="W407" s="15" t="str">
        <f>IF(R407="","",R407*Config!$B$6)</f>
        <v/>
      </c>
      <c r="X407" s="15" t="str">
        <f>IF(S407="","",S407*Config!$B$6)</f>
        <v/>
      </c>
      <c r="Y407" s="15" t="str">
        <f>IF(T407="","",T407*Config!$B$6)</f>
        <v/>
      </c>
      <c r="Z407" s="15" t="str">
        <f>IF(U407="","",Config!$B$4 + SUM($U$2:U407))</f>
        <v/>
      </c>
      <c r="AA407" s="15" t="str">
        <f>IF(V407="","",Config!$B$4 + SUM($V$2:V407))</f>
        <v/>
      </c>
      <c r="AB407" s="15" t="str">
        <f>IF(W407="","",Config!$B$4 + SUM($W$2:W407))</f>
        <v/>
      </c>
      <c r="AC407" s="15" t="str">
        <f>IF(X407="","",Config!$B$4 + SUM($X$2:X407))</f>
        <v/>
      </c>
      <c r="AD407" s="15" t="str">
        <f>IF(Y407="","",Config!$B$4 + SUM($Y$2:Y407))</f>
        <v/>
      </c>
      <c r="AE407" s="15" t="str">
        <f>IF(P407="","",P407*J407/100*Config!$B$11)</f>
        <v/>
      </c>
      <c r="AF407" s="15" t="str">
        <f>IF(Q407="","",Q407*J407/100*Config!$B$11)</f>
        <v/>
      </c>
      <c r="AG407" s="15" t="str">
        <f>IF(R407="","",R407*J407/100*Config!$B$11)</f>
        <v/>
      </c>
      <c r="AH407" s="15" t="str">
        <f>IF(S407="","",S407*J407/100*Config!$B$11)</f>
        <v/>
      </c>
      <c r="AI407" s="15" t="str">
        <f>IF(T407="","",T407*J407/100*Config!$B$11)</f>
        <v/>
      </c>
      <c r="AJ407" s="15" t="str">
        <f>IF(AE407="","",Config!$B$9 + SUM($AE$2:AE407))</f>
        <v/>
      </c>
      <c r="AK407" s="15" t="str">
        <f>IF(AF407="","",Config!$B$9 + SUM($AF$2:AF407))</f>
        <v/>
      </c>
      <c r="AL407" s="15" t="str">
        <f>IF(AG407="","",Config!$B$9 + SUM($AG$2:AG407))</f>
        <v/>
      </c>
      <c r="AM407" s="15" t="str">
        <f>IF(AH407="","",Config!$B$9 + SUM($AH$2:AH407))</f>
        <v/>
      </c>
      <c r="AN407" s="15" t="str">
        <f>IF(AI407="","",Config!$B$9 + SUM($AI$2:AI407))</f>
        <v/>
      </c>
      <c r="AO407" s="16" t="str">
        <f t="shared" si="233"/>
        <v/>
      </c>
      <c r="AP407" s="16" t="str">
        <f t="shared" si="234"/>
        <v/>
      </c>
      <c r="AQ407" s="16" t="str">
        <f t="shared" si="235"/>
        <v/>
      </c>
      <c r="AR407" s="16" t="str">
        <f t="shared" si="236"/>
        <v/>
      </c>
      <c r="AS407" s="16" t="str">
        <f t="shared" si="237"/>
        <v/>
      </c>
      <c r="AT407" s="17" t="str">
        <f t="shared" si="253"/>
        <v/>
      </c>
      <c r="AU407" s="17" t="str">
        <f t="shared" si="254"/>
        <v/>
      </c>
      <c r="AV407" s="17" t="str">
        <f t="shared" si="255"/>
        <v/>
      </c>
      <c r="AW407" s="17" t="str">
        <f t="shared" si="256"/>
        <v/>
      </c>
      <c r="AX407" s="17" t="str">
        <f t="shared" si="257"/>
        <v/>
      </c>
      <c r="AY407" s="17" t="str">
        <f t="shared" si="238"/>
        <v/>
      </c>
      <c r="AZ407" s="17" t="str">
        <f t="shared" si="239"/>
        <v/>
      </c>
      <c r="BA407" s="17" t="str">
        <f t="shared" si="240"/>
        <v/>
      </c>
      <c r="BB407" s="17" t="str">
        <f t="shared" si="241"/>
        <v/>
      </c>
      <c r="BC407" s="17" t="str">
        <f t="shared" si="242"/>
        <v/>
      </c>
      <c r="BD407" s="17" t="str">
        <f>IF(OR(AE407="",B407=""),"",SUMIFS($AE$2:AE407,$B$2:B407,B407))</f>
        <v/>
      </c>
      <c r="BE407" s="17" t="str">
        <f>IF(OR(AF407="",B407=""),"",SUMIFS($AF$2:AF407,$B$2:B407,B407))</f>
        <v/>
      </c>
      <c r="BF407" s="17" t="str">
        <f>IF(OR(AG407="",B407=""),"",SUMIFS($AG$2:AG407,$B$2:B407,B407))</f>
        <v/>
      </c>
      <c r="BG407" s="17" t="str">
        <f>IF(OR(AH407="",B407=""),"",SUMIFS($AH$2:AH407,$B$2:B407,B407))</f>
        <v/>
      </c>
      <c r="BH407" s="17" t="str">
        <f>IF(OR(AI407="",B407=""),"",SUMIFS($AI$2:AI407,$B$2:B407,B407))</f>
        <v/>
      </c>
      <c r="BI407" s="17" t="str">
        <f t="shared" si="258"/>
        <v/>
      </c>
      <c r="BJ407" s="17" t="str">
        <f t="shared" si="259"/>
        <v/>
      </c>
      <c r="BK407" s="17" t="str">
        <f t="shared" si="260"/>
        <v/>
      </c>
      <c r="BL407" s="17" t="str">
        <f t="shared" si="261"/>
        <v/>
      </c>
      <c r="BM407" s="17" t="str">
        <f t="shared" si="262"/>
        <v/>
      </c>
      <c r="BN407" s="17" t="str">
        <f t="shared" si="243"/>
        <v/>
      </c>
      <c r="BO407" s="17" t="str">
        <f t="shared" si="244"/>
        <v/>
      </c>
      <c r="BP407" s="17" t="str">
        <f t="shared" si="245"/>
        <v/>
      </c>
      <c r="BQ407" s="17" t="str">
        <f t="shared" si="246"/>
        <v/>
      </c>
      <c r="BR407" s="17" t="str">
        <f t="shared" si="247"/>
        <v/>
      </c>
    </row>
    <row r="408" spans="1:70" x14ac:dyDescent="0.25">
      <c r="A408">
        <f t="shared" si="231"/>
        <v>407</v>
      </c>
      <c r="B408" s="9"/>
      <c r="C408" s="12"/>
      <c r="D408" s="11" t="str">
        <f t="shared" si="263"/>
        <v/>
      </c>
      <c r="E408" s="11" t="str">
        <f t="shared" si="232"/>
        <v/>
      </c>
      <c r="F408" s="12"/>
      <c r="G408" s="12"/>
      <c r="H408" s="12"/>
      <c r="I408" s="12"/>
      <c r="J408" s="13"/>
      <c r="K408" s="13"/>
      <c r="L408" s="13"/>
      <c r="M408" s="13"/>
      <c r="N408" s="12"/>
      <c r="O408" s="12"/>
      <c r="P408" s="14" t="str">
        <f t="shared" si="248"/>
        <v/>
      </c>
      <c r="Q408" s="14" t="str">
        <f t="shared" si="249"/>
        <v/>
      </c>
      <c r="R408" s="14" t="str">
        <f t="shared" si="250"/>
        <v/>
      </c>
      <c r="S408" s="14" t="str">
        <f t="shared" si="251"/>
        <v/>
      </c>
      <c r="T408" s="14" t="str">
        <f t="shared" si="252"/>
        <v/>
      </c>
      <c r="U408" s="15" t="str">
        <f>IF(P408="","",P408*Config!$B$6)</f>
        <v/>
      </c>
      <c r="V408" s="15" t="str">
        <f>IF(Q408="","",Q408*Config!$B$6)</f>
        <v/>
      </c>
      <c r="W408" s="15" t="str">
        <f>IF(R408="","",R408*Config!$B$6)</f>
        <v/>
      </c>
      <c r="X408" s="15" t="str">
        <f>IF(S408="","",S408*Config!$B$6)</f>
        <v/>
      </c>
      <c r="Y408" s="15" t="str">
        <f>IF(T408="","",T408*Config!$B$6)</f>
        <v/>
      </c>
      <c r="Z408" s="15" t="str">
        <f>IF(U408="","",Config!$B$4 + SUM($U$2:U408))</f>
        <v/>
      </c>
      <c r="AA408" s="15" t="str">
        <f>IF(V408="","",Config!$B$4 + SUM($V$2:V408))</f>
        <v/>
      </c>
      <c r="AB408" s="15" t="str">
        <f>IF(W408="","",Config!$B$4 + SUM($W$2:W408))</f>
        <v/>
      </c>
      <c r="AC408" s="15" t="str">
        <f>IF(X408="","",Config!$B$4 + SUM($X$2:X408))</f>
        <v/>
      </c>
      <c r="AD408" s="15" t="str">
        <f>IF(Y408="","",Config!$B$4 + SUM($Y$2:Y408))</f>
        <v/>
      </c>
      <c r="AE408" s="15" t="str">
        <f>IF(P408="","",P408*J408/100*Config!$B$11)</f>
        <v/>
      </c>
      <c r="AF408" s="15" t="str">
        <f>IF(Q408="","",Q408*J408/100*Config!$B$11)</f>
        <v/>
      </c>
      <c r="AG408" s="15" t="str">
        <f>IF(R408="","",R408*J408/100*Config!$B$11)</f>
        <v/>
      </c>
      <c r="AH408" s="15" t="str">
        <f>IF(S408="","",S408*J408/100*Config!$B$11)</f>
        <v/>
      </c>
      <c r="AI408" s="15" t="str">
        <f>IF(T408="","",T408*J408/100*Config!$B$11)</f>
        <v/>
      </c>
      <c r="AJ408" s="15" t="str">
        <f>IF(AE408="","",Config!$B$9 + SUM($AE$2:AE408))</f>
        <v/>
      </c>
      <c r="AK408" s="15" t="str">
        <f>IF(AF408="","",Config!$B$9 + SUM($AF$2:AF408))</f>
        <v/>
      </c>
      <c r="AL408" s="15" t="str">
        <f>IF(AG408="","",Config!$B$9 + SUM($AG$2:AG408))</f>
        <v/>
      </c>
      <c r="AM408" s="15" t="str">
        <f>IF(AH408="","",Config!$B$9 + SUM($AH$2:AH408))</f>
        <v/>
      </c>
      <c r="AN408" s="15" t="str">
        <f>IF(AI408="","",Config!$B$9 + SUM($AI$2:AI408))</f>
        <v/>
      </c>
      <c r="AO408" s="16" t="str">
        <f t="shared" si="233"/>
        <v/>
      </c>
      <c r="AP408" s="16" t="str">
        <f t="shared" si="234"/>
        <v/>
      </c>
      <c r="AQ408" s="16" t="str">
        <f t="shared" si="235"/>
        <v/>
      </c>
      <c r="AR408" s="16" t="str">
        <f t="shared" si="236"/>
        <v/>
      </c>
      <c r="AS408" s="16" t="str">
        <f t="shared" si="237"/>
        <v/>
      </c>
      <c r="AT408" s="17" t="str">
        <f t="shared" si="253"/>
        <v/>
      </c>
      <c r="AU408" s="17" t="str">
        <f t="shared" si="254"/>
        <v/>
      </c>
      <c r="AV408" s="17" t="str">
        <f t="shared" si="255"/>
        <v/>
      </c>
      <c r="AW408" s="17" t="str">
        <f t="shared" si="256"/>
        <v/>
      </c>
      <c r="AX408" s="17" t="str">
        <f t="shared" si="257"/>
        <v/>
      </c>
      <c r="AY408" s="17" t="str">
        <f t="shared" si="238"/>
        <v/>
      </c>
      <c r="AZ408" s="17" t="str">
        <f t="shared" si="239"/>
        <v/>
      </c>
      <c r="BA408" s="17" t="str">
        <f t="shared" si="240"/>
        <v/>
      </c>
      <c r="BB408" s="17" t="str">
        <f t="shared" si="241"/>
        <v/>
      </c>
      <c r="BC408" s="17" t="str">
        <f t="shared" si="242"/>
        <v/>
      </c>
      <c r="BD408" s="17" t="str">
        <f>IF(OR(AE408="",B408=""),"",SUMIFS($AE$2:AE408,$B$2:B408,B408))</f>
        <v/>
      </c>
      <c r="BE408" s="17" t="str">
        <f>IF(OR(AF408="",B408=""),"",SUMIFS($AF$2:AF408,$B$2:B408,B408))</f>
        <v/>
      </c>
      <c r="BF408" s="17" t="str">
        <f>IF(OR(AG408="",B408=""),"",SUMIFS($AG$2:AG408,$B$2:B408,B408))</f>
        <v/>
      </c>
      <c r="BG408" s="17" t="str">
        <f>IF(OR(AH408="",B408=""),"",SUMIFS($AH$2:AH408,$B$2:B408,B408))</f>
        <v/>
      </c>
      <c r="BH408" s="17" t="str">
        <f>IF(OR(AI408="",B408=""),"",SUMIFS($AI$2:AI408,$B$2:B408,B408))</f>
        <v/>
      </c>
      <c r="BI408" s="17" t="str">
        <f t="shared" si="258"/>
        <v/>
      </c>
      <c r="BJ408" s="17" t="str">
        <f t="shared" si="259"/>
        <v/>
      </c>
      <c r="BK408" s="17" t="str">
        <f t="shared" si="260"/>
        <v/>
      </c>
      <c r="BL408" s="17" t="str">
        <f t="shared" si="261"/>
        <v/>
      </c>
      <c r="BM408" s="17" t="str">
        <f t="shared" si="262"/>
        <v/>
      </c>
      <c r="BN408" s="17" t="str">
        <f t="shared" si="243"/>
        <v/>
      </c>
      <c r="BO408" s="17" t="str">
        <f t="shared" si="244"/>
        <v/>
      </c>
      <c r="BP408" s="17" t="str">
        <f t="shared" si="245"/>
        <v/>
      </c>
      <c r="BQ408" s="17" t="str">
        <f t="shared" si="246"/>
        <v/>
      </c>
      <c r="BR408" s="17" t="str">
        <f t="shared" si="247"/>
        <v/>
      </c>
    </row>
    <row r="409" spans="1:70" x14ac:dyDescent="0.25">
      <c r="A409">
        <f t="shared" si="231"/>
        <v>408</v>
      </c>
      <c r="B409" s="9"/>
      <c r="C409" s="12"/>
      <c r="D409" s="11" t="str">
        <f t="shared" si="263"/>
        <v/>
      </c>
      <c r="E409" s="11" t="str">
        <f t="shared" si="232"/>
        <v/>
      </c>
      <c r="F409" s="12"/>
      <c r="G409" s="12"/>
      <c r="H409" s="12"/>
      <c r="I409" s="12"/>
      <c r="J409" s="13"/>
      <c r="K409" s="13"/>
      <c r="L409" s="13"/>
      <c r="M409" s="13"/>
      <c r="N409" s="12"/>
      <c r="O409" s="12"/>
      <c r="P409" s="14" t="str">
        <f t="shared" si="248"/>
        <v/>
      </c>
      <c r="Q409" s="14" t="str">
        <f t="shared" si="249"/>
        <v/>
      </c>
      <c r="R409" s="14" t="str">
        <f t="shared" si="250"/>
        <v/>
      </c>
      <c r="S409" s="14" t="str">
        <f t="shared" si="251"/>
        <v/>
      </c>
      <c r="T409" s="14" t="str">
        <f t="shared" si="252"/>
        <v/>
      </c>
      <c r="U409" s="15" t="str">
        <f>IF(P409="","",P409*Config!$B$6)</f>
        <v/>
      </c>
      <c r="V409" s="15" t="str">
        <f>IF(Q409="","",Q409*Config!$B$6)</f>
        <v/>
      </c>
      <c r="W409" s="15" t="str">
        <f>IF(R409="","",R409*Config!$B$6)</f>
        <v/>
      </c>
      <c r="X409" s="15" t="str">
        <f>IF(S409="","",S409*Config!$B$6)</f>
        <v/>
      </c>
      <c r="Y409" s="15" t="str">
        <f>IF(T409="","",T409*Config!$B$6)</f>
        <v/>
      </c>
      <c r="Z409" s="15" t="str">
        <f>IF(U409="","",Config!$B$4 + SUM($U$2:U409))</f>
        <v/>
      </c>
      <c r="AA409" s="15" t="str">
        <f>IF(V409="","",Config!$B$4 + SUM($V$2:V409))</f>
        <v/>
      </c>
      <c r="AB409" s="15" t="str">
        <f>IF(W409="","",Config!$B$4 + SUM($W$2:W409))</f>
        <v/>
      </c>
      <c r="AC409" s="15" t="str">
        <f>IF(X409="","",Config!$B$4 + SUM($X$2:X409))</f>
        <v/>
      </c>
      <c r="AD409" s="15" t="str">
        <f>IF(Y409="","",Config!$B$4 + SUM($Y$2:Y409))</f>
        <v/>
      </c>
      <c r="AE409" s="15" t="str">
        <f>IF(P409="","",P409*J409/100*Config!$B$11)</f>
        <v/>
      </c>
      <c r="AF409" s="15" t="str">
        <f>IF(Q409="","",Q409*J409/100*Config!$B$11)</f>
        <v/>
      </c>
      <c r="AG409" s="15" t="str">
        <f>IF(R409="","",R409*J409/100*Config!$B$11)</f>
        <v/>
      </c>
      <c r="AH409" s="15" t="str">
        <f>IF(S409="","",S409*J409/100*Config!$B$11)</f>
        <v/>
      </c>
      <c r="AI409" s="15" t="str">
        <f>IF(T409="","",T409*J409/100*Config!$B$11)</f>
        <v/>
      </c>
      <c r="AJ409" s="15" t="str">
        <f>IF(AE409="","",Config!$B$9 + SUM($AE$2:AE409))</f>
        <v/>
      </c>
      <c r="AK409" s="15" t="str">
        <f>IF(AF409="","",Config!$B$9 + SUM($AF$2:AF409))</f>
        <v/>
      </c>
      <c r="AL409" s="15" t="str">
        <f>IF(AG409="","",Config!$B$9 + SUM($AG$2:AG409))</f>
        <v/>
      </c>
      <c r="AM409" s="15" t="str">
        <f>IF(AH409="","",Config!$B$9 + SUM($AH$2:AH409))</f>
        <v/>
      </c>
      <c r="AN409" s="15" t="str">
        <f>IF(AI409="","",Config!$B$9 + SUM($AI$2:AI409))</f>
        <v/>
      </c>
      <c r="AO409" s="16" t="str">
        <f t="shared" si="233"/>
        <v/>
      </c>
      <c r="AP409" s="16" t="str">
        <f t="shared" si="234"/>
        <v/>
      </c>
      <c r="AQ409" s="16" t="str">
        <f t="shared" si="235"/>
        <v/>
      </c>
      <c r="AR409" s="16" t="str">
        <f t="shared" si="236"/>
        <v/>
      </c>
      <c r="AS409" s="16" t="str">
        <f t="shared" si="237"/>
        <v/>
      </c>
      <c r="AT409" s="17" t="str">
        <f t="shared" si="253"/>
        <v/>
      </c>
      <c r="AU409" s="17" t="str">
        <f t="shared" si="254"/>
        <v/>
      </c>
      <c r="AV409" s="17" t="str">
        <f t="shared" si="255"/>
        <v/>
      </c>
      <c r="AW409" s="17" t="str">
        <f t="shared" si="256"/>
        <v/>
      </c>
      <c r="AX409" s="17" t="str">
        <f t="shared" si="257"/>
        <v/>
      </c>
      <c r="AY409" s="17" t="str">
        <f t="shared" si="238"/>
        <v/>
      </c>
      <c r="AZ409" s="17" t="str">
        <f t="shared" si="239"/>
        <v/>
      </c>
      <c r="BA409" s="17" t="str">
        <f t="shared" si="240"/>
        <v/>
      </c>
      <c r="BB409" s="17" t="str">
        <f t="shared" si="241"/>
        <v/>
      </c>
      <c r="BC409" s="17" t="str">
        <f t="shared" si="242"/>
        <v/>
      </c>
      <c r="BD409" s="17" t="str">
        <f>IF(OR(AE409="",B409=""),"",SUMIFS($AE$2:AE409,$B$2:B409,B409))</f>
        <v/>
      </c>
      <c r="BE409" s="17" t="str">
        <f>IF(OR(AF409="",B409=""),"",SUMIFS($AF$2:AF409,$B$2:B409,B409))</f>
        <v/>
      </c>
      <c r="BF409" s="17" t="str">
        <f>IF(OR(AG409="",B409=""),"",SUMIFS($AG$2:AG409,$B$2:B409,B409))</f>
        <v/>
      </c>
      <c r="BG409" s="17" t="str">
        <f>IF(OR(AH409="",B409=""),"",SUMIFS($AH$2:AH409,$B$2:B409,B409))</f>
        <v/>
      </c>
      <c r="BH409" s="17" t="str">
        <f>IF(OR(AI409="",B409=""),"",SUMIFS($AI$2:AI409,$B$2:B409,B409))</f>
        <v/>
      </c>
      <c r="BI409" s="17" t="str">
        <f t="shared" si="258"/>
        <v/>
      </c>
      <c r="BJ409" s="17" t="str">
        <f t="shared" si="259"/>
        <v/>
      </c>
      <c r="BK409" s="17" t="str">
        <f t="shared" si="260"/>
        <v/>
      </c>
      <c r="BL409" s="17" t="str">
        <f t="shared" si="261"/>
        <v/>
      </c>
      <c r="BM409" s="17" t="str">
        <f t="shared" si="262"/>
        <v/>
      </c>
      <c r="BN409" s="17" t="str">
        <f t="shared" si="243"/>
        <v/>
      </c>
      <c r="BO409" s="17" t="str">
        <f t="shared" si="244"/>
        <v/>
      </c>
      <c r="BP409" s="17" t="str">
        <f t="shared" si="245"/>
        <v/>
      </c>
      <c r="BQ409" s="17" t="str">
        <f t="shared" si="246"/>
        <v/>
      </c>
      <c r="BR409" s="17" t="str">
        <f t="shared" si="247"/>
        <v/>
      </c>
    </row>
    <row r="410" spans="1:70" x14ac:dyDescent="0.25">
      <c r="A410">
        <f t="shared" si="231"/>
        <v>409</v>
      </c>
      <c r="B410" s="9"/>
      <c r="C410" s="12"/>
      <c r="D410" s="11" t="str">
        <f t="shared" si="263"/>
        <v/>
      </c>
      <c r="E410" s="11" t="str">
        <f t="shared" si="232"/>
        <v/>
      </c>
      <c r="F410" s="12"/>
      <c r="G410" s="12"/>
      <c r="H410" s="12"/>
      <c r="I410" s="12"/>
      <c r="J410" s="13"/>
      <c r="K410" s="13"/>
      <c r="L410" s="13"/>
      <c r="M410" s="13"/>
      <c r="N410" s="12"/>
      <c r="O410" s="12"/>
      <c r="P410" s="14" t="str">
        <f t="shared" si="248"/>
        <v/>
      </c>
      <c r="Q410" s="14" t="str">
        <f t="shared" si="249"/>
        <v/>
      </c>
      <c r="R410" s="14" t="str">
        <f t="shared" si="250"/>
        <v/>
      </c>
      <c r="S410" s="14" t="str">
        <f t="shared" si="251"/>
        <v/>
      </c>
      <c r="T410" s="14" t="str">
        <f t="shared" si="252"/>
        <v/>
      </c>
      <c r="U410" s="15" t="str">
        <f>IF(P410="","",P410*Config!$B$6)</f>
        <v/>
      </c>
      <c r="V410" s="15" t="str">
        <f>IF(Q410="","",Q410*Config!$B$6)</f>
        <v/>
      </c>
      <c r="W410" s="15" t="str">
        <f>IF(R410="","",R410*Config!$B$6)</f>
        <v/>
      </c>
      <c r="X410" s="15" t="str">
        <f>IF(S410="","",S410*Config!$B$6)</f>
        <v/>
      </c>
      <c r="Y410" s="15" t="str">
        <f>IF(T410="","",T410*Config!$B$6)</f>
        <v/>
      </c>
      <c r="Z410" s="15" t="str">
        <f>IF(U410="","",Config!$B$4 + SUM($U$2:U410))</f>
        <v/>
      </c>
      <c r="AA410" s="15" t="str">
        <f>IF(V410="","",Config!$B$4 + SUM($V$2:V410))</f>
        <v/>
      </c>
      <c r="AB410" s="15" t="str">
        <f>IF(W410="","",Config!$B$4 + SUM($W$2:W410))</f>
        <v/>
      </c>
      <c r="AC410" s="15" t="str">
        <f>IF(X410="","",Config!$B$4 + SUM($X$2:X410))</f>
        <v/>
      </c>
      <c r="AD410" s="15" t="str">
        <f>IF(Y410="","",Config!$B$4 + SUM($Y$2:Y410))</f>
        <v/>
      </c>
      <c r="AE410" s="15" t="str">
        <f>IF(P410="","",P410*J410/100*Config!$B$11)</f>
        <v/>
      </c>
      <c r="AF410" s="15" t="str">
        <f>IF(Q410="","",Q410*J410/100*Config!$B$11)</f>
        <v/>
      </c>
      <c r="AG410" s="15" t="str">
        <f>IF(R410="","",R410*J410/100*Config!$B$11)</f>
        <v/>
      </c>
      <c r="AH410" s="15" t="str">
        <f>IF(S410="","",S410*J410/100*Config!$B$11)</f>
        <v/>
      </c>
      <c r="AI410" s="15" t="str">
        <f>IF(T410="","",T410*J410/100*Config!$B$11)</f>
        <v/>
      </c>
      <c r="AJ410" s="15" t="str">
        <f>IF(AE410="","",Config!$B$9 + SUM($AE$2:AE410))</f>
        <v/>
      </c>
      <c r="AK410" s="15" t="str">
        <f>IF(AF410="","",Config!$B$9 + SUM($AF$2:AF410))</f>
        <v/>
      </c>
      <c r="AL410" s="15" t="str">
        <f>IF(AG410="","",Config!$B$9 + SUM($AG$2:AG410))</f>
        <v/>
      </c>
      <c r="AM410" s="15" t="str">
        <f>IF(AH410="","",Config!$B$9 + SUM($AH$2:AH410))</f>
        <v/>
      </c>
      <c r="AN410" s="15" t="str">
        <f>IF(AI410="","",Config!$B$9 + SUM($AI$2:AI410))</f>
        <v/>
      </c>
      <c r="AO410" s="16" t="str">
        <f t="shared" si="233"/>
        <v/>
      </c>
      <c r="AP410" s="16" t="str">
        <f t="shared" si="234"/>
        <v/>
      </c>
      <c r="AQ410" s="16" t="str">
        <f t="shared" si="235"/>
        <v/>
      </c>
      <c r="AR410" s="16" t="str">
        <f t="shared" si="236"/>
        <v/>
      </c>
      <c r="AS410" s="16" t="str">
        <f t="shared" si="237"/>
        <v/>
      </c>
      <c r="AT410" s="17" t="str">
        <f t="shared" si="253"/>
        <v/>
      </c>
      <c r="AU410" s="17" t="str">
        <f t="shared" si="254"/>
        <v/>
      </c>
      <c r="AV410" s="17" t="str">
        <f t="shared" si="255"/>
        <v/>
      </c>
      <c r="AW410" s="17" t="str">
        <f t="shared" si="256"/>
        <v/>
      </c>
      <c r="AX410" s="17" t="str">
        <f t="shared" si="257"/>
        <v/>
      </c>
      <c r="AY410" s="17" t="str">
        <f t="shared" si="238"/>
        <v/>
      </c>
      <c r="AZ410" s="17" t="str">
        <f t="shared" si="239"/>
        <v/>
      </c>
      <c r="BA410" s="17" t="str">
        <f t="shared" si="240"/>
        <v/>
      </c>
      <c r="BB410" s="17" t="str">
        <f t="shared" si="241"/>
        <v/>
      </c>
      <c r="BC410" s="17" t="str">
        <f t="shared" si="242"/>
        <v/>
      </c>
      <c r="BD410" s="17" t="str">
        <f>IF(OR(AE410="",B410=""),"",SUMIFS($AE$2:AE410,$B$2:B410,B410))</f>
        <v/>
      </c>
      <c r="BE410" s="17" t="str">
        <f>IF(OR(AF410="",B410=""),"",SUMIFS($AF$2:AF410,$B$2:B410,B410))</f>
        <v/>
      </c>
      <c r="BF410" s="17" t="str">
        <f>IF(OR(AG410="",B410=""),"",SUMIFS($AG$2:AG410,$B$2:B410,B410))</f>
        <v/>
      </c>
      <c r="BG410" s="17" t="str">
        <f>IF(OR(AH410="",B410=""),"",SUMIFS($AH$2:AH410,$B$2:B410,B410))</f>
        <v/>
      </c>
      <c r="BH410" s="17" t="str">
        <f>IF(OR(AI410="",B410=""),"",SUMIFS($AI$2:AI410,$B$2:B410,B410))</f>
        <v/>
      </c>
      <c r="BI410" s="17" t="str">
        <f t="shared" si="258"/>
        <v/>
      </c>
      <c r="BJ410" s="17" t="str">
        <f t="shared" si="259"/>
        <v/>
      </c>
      <c r="BK410" s="17" t="str">
        <f t="shared" si="260"/>
        <v/>
      </c>
      <c r="BL410" s="17" t="str">
        <f t="shared" si="261"/>
        <v/>
      </c>
      <c r="BM410" s="17" t="str">
        <f t="shared" si="262"/>
        <v/>
      </c>
      <c r="BN410" s="17" t="str">
        <f t="shared" si="243"/>
        <v/>
      </c>
      <c r="BO410" s="17" t="str">
        <f t="shared" si="244"/>
        <v/>
      </c>
      <c r="BP410" s="17" t="str">
        <f t="shared" si="245"/>
        <v/>
      </c>
      <c r="BQ410" s="17" t="str">
        <f t="shared" si="246"/>
        <v/>
      </c>
      <c r="BR410" s="17" t="str">
        <f t="shared" si="247"/>
        <v/>
      </c>
    </row>
    <row r="411" spans="1:70" x14ac:dyDescent="0.25">
      <c r="A411">
        <f t="shared" si="231"/>
        <v>410</v>
      </c>
      <c r="B411" s="9"/>
      <c r="C411" s="12"/>
      <c r="D411" s="11" t="str">
        <f t="shared" si="263"/>
        <v/>
      </c>
      <c r="E411" s="11" t="str">
        <f t="shared" si="232"/>
        <v/>
      </c>
      <c r="F411" s="12"/>
      <c r="G411" s="12"/>
      <c r="H411" s="12"/>
      <c r="I411" s="12"/>
      <c r="J411" s="13"/>
      <c r="K411" s="13"/>
      <c r="L411" s="13"/>
      <c r="M411" s="13"/>
      <c r="N411" s="12"/>
      <c r="O411" s="12"/>
      <c r="P411" s="14" t="str">
        <f t="shared" si="248"/>
        <v/>
      </c>
      <c r="Q411" s="14" t="str">
        <f t="shared" si="249"/>
        <v/>
      </c>
      <c r="R411" s="14" t="str">
        <f t="shared" si="250"/>
        <v/>
      </c>
      <c r="S411" s="14" t="str">
        <f t="shared" si="251"/>
        <v/>
      </c>
      <c r="T411" s="14" t="str">
        <f t="shared" si="252"/>
        <v/>
      </c>
      <c r="U411" s="15" t="str">
        <f>IF(P411="","",P411*Config!$B$6)</f>
        <v/>
      </c>
      <c r="V411" s="15" t="str">
        <f>IF(Q411="","",Q411*Config!$B$6)</f>
        <v/>
      </c>
      <c r="W411" s="15" t="str">
        <f>IF(R411="","",R411*Config!$B$6)</f>
        <v/>
      </c>
      <c r="X411" s="15" t="str">
        <f>IF(S411="","",S411*Config!$B$6)</f>
        <v/>
      </c>
      <c r="Y411" s="15" t="str">
        <f>IF(T411="","",T411*Config!$B$6)</f>
        <v/>
      </c>
      <c r="Z411" s="15" t="str">
        <f>IF(U411="","",Config!$B$4 + SUM($U$2:U411))</f>
        <v/>
      </c>
      <c r="AA411" s="15" t="str">
        <f>IF(V411="","",Config!$B$4 + SUM($V$2:V411))</f>
        <v/>
      </c>
      <c r="AB411" s="15" t="str">
        <f>IF(W411="","",Config!$B$4 + SUM($W$2:W411))</f>
        <v/>
      </c>
      <c r="AC411" s="15" t="str">
        <f>IF(X411="","",Config!$B$4 + SUM($X$2:X411))</f>
        <v/>
      </c>
      <c r="AD411" s="15" t="str">
        <f>IF(Y411="","",Config!$B$4 + SUM($Y$2:Y411))</f>
        <v/>
      </c>
      <c r="AE411" s="15" t="str">
        <f>IF(P411="","",P411*J411/100*Config!$B$11)</f>
        <v/>
      </c>
      <c r="AF411" s="15" t="str">
        <f>IF(Q411="","",Q411*J411/100*Config!$B$11)</f>
        <v/>
      </c>
      <c r="AG411" s="15" t="str">
        <f>IF(R411="","",R411*J411/100*Config!$B$11)</f>
        <v/>
      </c>
      <c r="AH411" s="15" t="str">
        <f>IF(S411="","",S411*J411/100*Config!$B$11)</f>
        <v/>
      </c>
      <c r="AI411" s="15" t="str">
        <f>IF(T411="","",T411*J411/100*Config!$B$11)</f>
        <v/>
      </c>
      <c r="AJ411" s="15" t="str">
        <f>IF(AE411="","",Config!$B$9 + SUM($AE$2:AE411))</f>
        <v/>
      </c>
      <c r="AK411" s="15" t="str">
        <f>IF(AF411="","",Config!$B$9 + SUM($AF$2:AF411))</f>
        <v/>
      </c>
      <c r="AL411" s="15" t="str">
        <f>IF(AG411="","",Config!$B$9 + SUM($AG$2:AG411))</f>
        <v/>
      </c>
      <c r="AM411" s="15" t="str">
        <f>IF(AH411="","",Config!$B$9 + SUM($AH$2:AH411))</f>
        <v/>
      </c>
      <c r="AN411" s="15" t="str">
        <f>IF(AI411="","",Config!$B$9 + SUM($AI$2:AI411))</f>
        <v/>
      </c>
      <c r="AO411" s="16" t="str">
        <f t="shared" si="233"/>
        <v/>
      </c>
      <c r="AP411" s="16" t="str">
        <f t="shared" si="234"/>
        <v/>
      </c>
      <c r="AQ411" s="16" t="str">
        <f t="shared" si="235"/>
        <v/>
      </c>
      <c r="AR411" s="16" t="str">
        <f t="shared" si="236"/>
        <v/>
      </c>
      <c r="AS411" s="16" t="str">
        <f t="shared" si="237"/>
        <v/>
      </c>
      <c r="AT411" s="17" t="str">
        <f t="shared" si="253"/>
        <v/>
      </c>
      <c r="AU411" s="17" t="str">
        <f t="shared" si="254"/>
        <v/>
      </c>
      <c r="AV411" s="17" t="str">
        <f t="shared" si="255"/>
        <v/>
      </c>
      <c r="AW411" s="17" t="str">
        <f t="shared" si="256"/>
        <v/>
      </c>
      <c r="AX411" s="17" t="str">
        <f t="shared" si="257"/>
        <v/>
      </c>
      <c r="AY411" s="17" t="str">
        <f t="shared" si="238"/>
        <v/>
      </c>
      <c r="AZ411" s="17" t="str">
        <f t="shared" si="239"/>
        <v/>
      </c>
      <c r="BA411" s="17" t="str">
        <f t="shared" si="240"/>
        <v/>
      </c>
      <c r="BB411" s="17" t="str">
        <f t="shared" si="241"/>
        <v/>
      </c>
      <c r="BC411" s="17" t="str">
        <f t="shared" si="242"/>
        <v/>
      </c>
      <c r="BD411" s="17" t="str">
        <f>IF(OR(AE411="",B411=""),"",SUMIFS($AE$2:AE411,$B$2:B411,B411))</f>
        <v/>
      </c>
      <c r="BE411" s="17" t="str">
        <f>IF(OR(AF411="",B411=""),"",SUMIFS($AF$2:AF411,$B$2:B411,B411))</f>
        <v/>
      </c>
      <c r="BF411" s="17" t="str">
        <f>IF(OR(AG411="",B411=""),"",SUMIFS($AG$2:AG411,$B$2:B411,B411))</f>
        <v/>
      </c>
      <c r="BG411" s="17" t="str">
        <f>IF(OR(AH411="",B411=""),"",SUMIFS($AH$2:AH411,$B$2:B411,B411))</f>
        <v/>
      </c>
      <c r="BH411" s="17" t="str">
        <f>IF(OR(AI411="",B411=""),"",SUMIFS($AI$2:AI411,$B$2:B411,B411))</f>
        <v/>
      </c>
      <c r="BI411" s="17" t="str">
        <f t="shared" si="258"/>
        <v/>
      </c>
      <c r="BJ411" s="17" t="str">
        <f t="shared" si="259"/>
        <v/>
      </c>
      <c r="BK411" s="17" t="str">
        <f t="shared" si="260"/>
        <v/>
      </c>
      <c r="BL411" s="17" t="str">
        <f t="shared" si="261"/>
        <v/>
      </c>
      <c r="BM411" s="17" t="str">
        <f t="shared" si="262"/>
        <v/>
      </c>
      <c r="BN411" s="17" t="str">
        <f t="shared" si="243"/>
        <v/>
      </c>
      <c r="BO411" s="17" t="str">
        <f t="shared" si="244"/>
        <v/>
      </c>
      <c r="BP411" s="17" t="str">
        <f t="shared" si="245"/>
        <v/>
      </c>
      <c r="BQ411" s="17" t="str">
        <f t="shared" si="246"/>
        <v/>
      </c>
      <c r="BR411" s="17" t="str">
        <f t="shared" si="247"/>
        <v/>
      </c>
    </row>
    <row r="412" spans="1:70" x14ac:dyDescent="0.25">
      <c r="A412">
        <f t="shared" si="231"/>
        <v>411</v>
      </c>
      <c r="B412" s="9"/>
      <c r="C412" s="12"/>
      <c r="D412" s="11" t="str">
        <f t="shared" si="263"/>
        <v/>
      </c>
      <c r="E412" s="11" t="str">
        <f t="shared" si="232"/>
        <v/>
      </c>
      <c r="F412" s="12"/>
      <c r="G412" s="12"/>
      <c r="H412" s="12"/>
      <c r="I412" s="12"/>
      <c r="J412" s="13"/>
      <c r="K412" s="13"/>
      <c r="L412" s="13"/>
      <c r="M412" s="13"/>
      <c r="N412" s="12"/>
      <c r="O412" s="12"/>
      <c r="P412" s="14" t="str">
        <f t="shared" si="248"/>
        <v/>
      </c>
      <c r="Q412" s="14" t="str">
        <f t="shared" si="249"/>
        <v/>
      </c>
      <c r="R412" s="14" t="str">
        <f t="shared" si="250"/>
        <v/>
      </c>
      <c r="S412" s="14" t="str">
        <f t="shared" si="251"/>
        <v/>
      </c>
      <c r="T412" s="14" t="str">
        <f t="shared" si="252"/>
        <v/>
      </c>
      <c r="U412" s="15" t="str">
        <f>IF(P412="","",P412*Config!$B$6)</f>
        <v/>
      </c>
      <c r="V412" s="15" t="str">
        <f>IF(Q412="","",Q412*Config!$B$6)</f>
        <v/>
      </c>
      <c r="W412" s="15" t="str">
        <f>IF(R412="","",R412*Config!$B$6)</f>
        <v/>
      </c>
      <c r="X412" s="15" t="str">
        <f>IF(S412="","",S412*Config!$B$6)</f>
        <v/>
      </c>
      <c r="Y412" s="15" t="str">
        <f>IF(T412="","",T412*Config!$B$6)</f>
        <v/>
      </c>
      <c r="Z412" s="15" t="str">
        <f>IF(U412="","",Config!$B$4 + SUM($U$2:U412))</f>
        <v/>
      </c>
      <c r="AA412" s="15" t="str">
        <f>IF(V412="","",Config!$B$4 + SUM($V$2:V412))</f>
        <v/>
      </c>
      <c r="AB412" s="15" t="str">
        <f>IF(W412="","",Config!$B$4 + SUM($W$2:W412))</f>
        <v/>
      </c>
      <c r="AC412" s="15" t="str">
        <f>IF(X412="","",Config!$B$4 + SUM($X$2:X412))</f>
        <v/>
      </c>
      <c r="AD412" s="15" t="str">
        <f>IF(Y412="","",Config!$B$4 + SUM($Y$2:Y412))</f>
        <v/>
      </c>
      <c r="AE412" s="15" t="str">
        <f>IF(P412="","",P412*J412/100*Config!$B$11)</f>
        <v/>
      </c>
      <c r="AF412" s="15" t="str">
        <f>IF(Q412="","",Q412*J412/100*Config!$B$11)</f>
        <v/>
      </c>
      <c r="AG412" s="15" t="str">
        <f>IF(R412="","",R412*J412/100*Config!$B$11)</f>
        <v/>
      </c>
      <c r="AH412" s="15" t="str">
        <f>IF(S412="","",S412*J412/100*Config!$B$11)</f>
        <v/>
      </c>
      <c r="AI412" s="15" t="str">
        <f>IF(T412="","",T412*J412/100*Config!$B$11)</f>
        <v/>
      </c>
      <c r="AJ412" s="15" t="str">
        <f>IF(AE412="","",Config!$B$9 + SUM($AE$2:AE412))</f>
        <v/>
      </c>
      <c r="AK412" s="15" t="str">
        <f>IF(AF412="","",Config!$B$9 + SUM($AF$2:AF412))</f>
        <v/>
      </c>
      <c r="AL412" s="15" t="str">
        <f>IF(AG412="","",Config!$B$9 + SUM($AG$2:AG412))</f>
        <v/>
      </c>
      <c r="AM412" s="15" t="str">
        <f>IF(AH412="","",Config!$B$9 + SUM($AH$2:AH412))</f>
        <v/>
      </c>
      <c r="AN412" s="15" t="str">
        <f>IF(AI412="","",Config!$B$9 + SUM($AI$2:AI412))</f>
        <v/>
      </c>
      <c r="AO412" s="16" t="str">
        <f t="shared" si="233"/>
        <v/>
      </c>
      <c r="AP412" s="16" t="str">
        <f t="shared" si="234"/>
        <v/>
      </c>
      <c r="AQ412" s="16" t="str">
        <f t="shared" si="235"/>
        <v/>
      </c>
      <c r="AR412" s="16" t="str">
        <f t="shared" si="236"/>
        <v/>
      </c>
      <c r="AS412" s="16" t="str">
        <f t="shared" si="237"/>
        <v/>
      </c>
      <c r="AT412" s="17" t="str">
        <f t="shared" si="253"/>
        <v/>
      </c>
      <c r="AU412" s="17" t="str">
        <f t="shared" si="254"/>
        <v/>
      </c>
      <c r="AV412" s="17" t="str">
        <f t="shared" si="255"/>
        <v/>
      </c>
      <c r="AW412" s="17" t="str">
        <f t="shared" si="256"/>
        <v/>
      </c>
      <c r="AX412" s="17" t="str">
        <f t="shared" si="257"/>
        <v/>
      </c>
      <c r="AY412" s="17" t="str">
        <f t="shared" si="238"/>
        <v/>
      </c>
      <c r="AZ412" s="17" t="str">
        <f t="shared" si="239"/>
        <v/>
      </c>
      <c r="BA412" s="17" t="str">
        <f t="shared" si="240"/>
        <v/>
      </c>
      <c r="BB412" s="17" t="str">
        <f t="shared" si="241"/>
        <v/>
      </c>
      <c r="BC412" s="17" t="str">
        <f t="shared" si="242"/>
        <v/>
      </c>
      <c r="BD412" s="17" t="str">
        <f>IF(OR(AE412="",B412=""),"",SUMIFS($AE$2:AE412,$B$2:B412,B412))</f>
        <v/>
      </c>
      <c r="BE412" s="17" t="str">
        <f>IF(OR(AF412="",B412=""),"",SUMIFS($AF$2:AF412,$B$2:B412,B412))</f>
        <v/>
      </c>
      <c r="BF412" s="17" t="str">
        <f>IF(OR(AG412="",B412=""),"",SUMIFS($AG$2:AG412,$B$2:B412,B412))</f>
        <v/>
      </c>
      <c r="BG412" s="17" t="str">
        <f>IF(OR(AH412="",B412=""),"",SUMIFS($AH$2:AH412,$B$2:B412,B412))</f>
        <v/>
      </c>
      <c r="BH412" s="17" t="str">
        <f>IF(OR(AI412="",B412=""),"",SUMIFS($AI$2:AI412,$B$2:B412,B412))</f>
        <v/>
      </c>
      <c r="BI412" s="17" t="str">
        <f t="shared" si="258"/>
        <v/>
      </c>
      <c r="BJ412" s="17" t="str">
        <f t="shared" si="259"/>
        <v/>
      </c>
      <c r="BK412" s="17" t="str">
        <f t="shared" si="260"/>
        <v/>
      </c>
      <c r="BL412" s="17" t="str">
        <f t="shared" si="261"/>
        <v/>
      </c>
      <c r="BM412" s="17" t="str">
        <f t="shared" si="262"/>
        <v/>
      </c>
      <c r="BN412" s="17" t="str">
        <f t="shared" si="243"/>
        <v/>
      </c>
      <c r="BO412" s="17" t="str">
        <f t="shared" si="244"/>
        <v/>
      </c>
      <c r="BP412" s="17" t="str">
        <f t="shared" si="245"/>
        <v/>
      </c>
      <c r="BQ412" s="17" t="str">
        <f t="shared" si="246"/>
        <v/>
      </c>
      <c r="BR412" s="17" t="str">
        <f t="shared" si="247"/>
        <v/>
      </c>
    </row>
    <row r="413" spans="1:70" x14ac:dyDescent="0.25">
      <c r="A413">
        <f t="shared" si="231"/>
        <v>412</v>
      </c>
      <c r="B413" s="9"/>
      <c r="C413" s="12"/>
      <c r="D413" s="11" t="str">
        <f t="shared" si="263"/>
        <v/>
      </c>
      <c r="E413" s="11" t="str">
        <f t="shared" si="232"/>
        <v/>
      </c>
      <c r="F413" s="12"/>
      <c r="G413" s="12"/>
      <c r="H413" s="12"/>
      <c r="I413" s="12"/>
      <c r="J413" s="13"/>
      <c r="K413" s="13"/>
      <c r="L413" s="13"/>
      <c r="M413" s="13"/>
      <c r="N413" s="12"/>
      <c r="O413" s="12"/>
      <c r="P413" s="14" t="str">
        <f t="shared" si="248"/>
        <v/>
      </c>
      <c r="Q413" s="14" t="str">
        <f t="shared" si="249"/>
        <v/>
      </c>
      <c r="R413" s="14" t="str">
        <f t="shared" si="250"/>
        <v/>
      </c>
      <c r="S413" s="14" t="str">
        <f t="shared" si="251"/>
        <v/>
      </c>
      <c r="T413" s="14" t="str">
        <f t="shared" si="252"/>
        <v/>
      </c>
      <c r="U413" s="15" t="str">
        <f>IF(P413="","",P413*Config!$B$6)</f>
        <v/>
      </c>
      <c r="V413" s="15" t="str">
        <f>IF(Q413="","",Q413*Config!$B$6)</f>
        <v/>
      </c>
      <c r="W413" s="15" t="str">
        <f>IF(R413="","",R413*Config!$B$6)</f>
        <v/>
      </c>
      <c r="X413" s="15" t="str">
        <f>IF(S413="","",S413*Config!$B$6)</f>
        <v/>
      </c>
      <c r="Y413" s="15" t="str">
        <f>IF(T413="","",T413*Config!$B$6)</f>
        <v/>
      </c>
      <c r="Z413" s="15" t="str">
        <f>IF(U413="","",Config!$B$4 + SUM($U$2:U413))</f>
        <v/>
      </c>
      <c r="AA413" s="15" t="str">
        <f>IF(V413="","",Config!$B$4 + SUM($V$2:V413))</f>
        <v/>
      </c>
      <c r="AB413" s="15" t="str">
        <f>IF(W413="","",Config!$B$4 + SUM($W$2:W413))</f>
        <v/>
      </c>
      <c r="AC413" s="15" t="str">
        <f>IF(X413="","",Config!$B$4 + SUM($X$2:X413))</f>
        <v/>
      </c>
      <c r="AD413" s="15" t="str">
        <f>IF(Y413="","",Config!$B$4 + SUM($Y$2:Y413))</f>
        <v/>
      </c>
      <c r="AE413" s="15" t="str">
        <f>IF(P413="","",P413*J413/100*Config!$B$11)</f>
        <v/>
      </c>
      <c r="AF413" s="15" t="str">
        <f>IF(Q413="","",Q413*J413/100*Config!$B$11)</f>
        <v/>
      </c>
      <c r="AG413" s="15" t="str">
        <f>IF(R413="","",R413*J413/100*Config!$B$11)</f>
        <v/>
      </c>
      <c r="AH413" s="15" t="str">
        <f>IF(S413="","",S413*J413/100*Config!$B$11)</f>
        <v/>
      </c>
      <c r="AI413" s="15" t="str">
        <f>IF(T413="","",T413*J413/100*Config!$B$11)</f>
        <v/>
      </c>
      <c r="AJ413" s="15" t="str">
        <f>IF(AE413="","",Config!$B$9 + SUM($AE$2:AE413))</f>
        <v/>
      </c>
      <c r="AK413" s="15" t="str">
        <f>IF(AF413="","",Config!$B$9 + SUM($AF$2:AF413))</f>
        <v/>
      </c>
      <c r="AL413" s="15" t="str">
        <f>IF(AG413="","",Config!$B$9 + SUM($AG$2:AG413))</f>
        <v/>
      </c>
      <c r="AM413" s="15" t="str">
        <f>IF(AH413="","",Config!$B$9 + SUM($AH$2:AH413))</f>
        <v/>
      </c>
      <c r="AN413" s="15" t="str">
        <f>IF(AI413="","",Config!$B$9 + SUM($AI$2:AI413))</f>
        <v/>
      </c>
      <c r="AO413" s="16" t="str">
        <f t="shared" si="233"/>
        <v/>
      </c>
      <c r="AP413" s="16" t="str">
        <f t="shared" si="234"/>
        <v/>
      </c>
      <c r="AQ413" s="16" t="str">
        <f t="shared" si="235"/>
        <v/>
      </c>
      <c r="AR413" s="16" t="str">
        <f t="shared" si="236"/>
        <v/>
      </c>
      <c r="AS413" s="16" t="str">
        <f t="shared" si="237"/>
        <v/>
      </c>
      <c r="AT413" s="17" t="str">
        <f t="shared" si="253"/>
        <v/>
      </c>
      <c r="AU413" s="17" t="str">
        <f t="shared" si="254"/>
        <v/>
      </c>
      <c r="AV413" s="17" t="str">
        <f t="shared" si="255"/>
        <v/>
      </c>
      <c r="AW413" s="17" t="str">
        <f t="shared" si="256"/>
        <v/>
      </c>
      <c r="AX413" s="17" t="str">
        <f t="shared" si="257"/>
        <v/>
      </c>
      <c r="AY413" s="17" t="str">
        <f t="shared" si="238"/>
        <v/>
      </c>
      <c r="AZ413" s="17" t="str">
        <f t="shared" si="239"/>
        <v/>
      </c>
      <c r="BA413" s="17" t="str">
        <f t="shared" si="240"/>
        <v/>
      </c>
      <c r="BB413" s="17" t="str">
        <f t="shared" si="241"/>
        <v/>
      </c>
      <c r="BC413" s="17" t="str">
        <f t="shared" si="242"/>
        <v/>
      </c>
      <c r="BD413" s="17" t="str">
        <f>IF(OR(AE413="",B413=""),"",SUMIFS($AE$2:AE413,$B$2:B413,B413))</f>
        <v/>
      </c>
      <c r="BE413" s="17" t="str">
        <f>IF(OR(AF413="",B413=""),"",SUMIFS($AF$2:AF413,$B$2:B413,B413))</f>
        <v/>
      </c>
      <c r="BF413" s="17" t="str">
        <f>IF(OR(AG413="",B413=""),"",SUMIFS($AG$2:AG413,$B$2:B413,B413))</f>
        <v/>
      </c>
      <c r="BG413" s="17" t="str">
        <f>IF(OR(AH413="",B413=""),"",SUMIFS($AH$2:AH413,$B$2:B413,B413))</f>
        <v/>
      </c>
      <c r="BH413" s="17" t="str">
        <f>IF(OR(AI413="",B413=""),"",SUMIFS($AI$2:AI413,$B$2:B413,B413))</f>
        <v/>
      </c>
      <c r="BI413" s="17" t="str">
        <f t="shared" si="258"/>
        <v/>
      </c>
      <c r="BJ413" s="17" t="str">
        <f t="shared" si="259"/>
        <v/>
      </c>
      <c r="BK413" s="17" t="str">
        <f t="shared" si="260"/>
        <v/>
      </c>
      <c r="BL413" s="17" t="str">
        <f t="shared" si="261"/>
        <v/>
      </c>
      <c r="BM413" s="17" t="str">
        <f t="shared" si="262"/>
        <v/>
      </c>
      <c r="BN413" s="17" t="str">
        <f t="shared" si="243"/>
        <v/>
      </c>
      <c r="BO413" s="17" t="str">
        <f t="shared" si="244"/>
        <v/>
      </c>
      <c r="BP413" s="17" t="str">
        <f t="shared" si="245"/>
        <v/>
      </c>
      <c r="BQ413" s="17" t="str">
        <f t="shared" si="246"/>
        <v/>
      </c>
      <c r="BR413" s="17" t="str">
        <f t="shared" si="247"/>
        <v/>
      </c>
    </row>
    <row r="414" spans="1:70" x14ac:dyDescent="0.25">
      <c r="A414">
        <f t="shared" si="231"/>
        <v>413</v>
      </c>
      <c r="B414" s="9"/>
      <c r="C414" s="12"/>
      <c r="D414" s="11" t="str">
        <f t="shared" si="263"/>
        <v/>
      </c>
      <c r="E414" s="11" t="str">
        <f t="shared" si="232"/>
        <v/>
      </c>
      <c r="F414" s="12"/>
      <c r="G414" s="12"/>
      <c r="H414" s="12"/>
      <c r="I414" s="12"/>
      <c r="J414" s="13"/>
      <c r="K414" s="13"/>
      <c r="L414" s="13"/>
      <c r="M414" s="13"/>
      <c r="N414" s="12"/>
      <c r="O414" s="12"/>
      <c r="P414" s="14" t="str">
        <f t="shared" si="248"/>
        <v/>
      </c>
      <c r="Q414" s="14" t="str">
        <f t="shared" si="249"/>
        <v/>
      </c>
      <c r="R414" s="14" t="str">
        <f t="shared" si="250"/>
        <v/>
      </c>
      <c r="S414" s="14" t="str">
        <f t="shared" si="251"/>
        <v/>
      </c>
      <c r="T414" s="14" t="str">
        <f t="shared" si="252"/>
        <v/>
      </c>
      <c r="U414" s="15" t="str">
        <f>IF(P414="","",P414*Config!$B$6)</f>
        <v/>
      </c>
      <c r="V414" s="15" t="str">
        <f>IF(Q414="","",Q414*Config!$B$6)</f>
        <v/>
      </c>
      <c r="W414" s="15" t="str">
        <f>IF(R414="","",R414*Config!$B$6)</f>
        <v/>
      </c>
      <c r="X414" s="15" t="str">
        <f>IF(S414="","",S414*Config!$B$6)</f>
        <v/>
      </c>
      <c r="Y414" s="15" t="str">
        <f>IF(T414="","",T414*Config!$B$6)</f>
        <v/>
      </c>
      <c r="Z414" s="15" t="str">
        <f>IF(U414="","",Config!$B$4 + SUM($U$2:U414))</f>
        <v/>
      </c>
      <c r="AA414" s="15" t="str">
        <f>IF(V414="","",Config!$B$4 + SUM($V$2:V414))</f>
        <v/>
      </c>
      <c r="AB414" s="15" t="str">
        <f>IF(W414="","",Config!$B$4 + SUM($W$2:W414))</f>
        <v/>
      </c>
      <c r="AC414" s="15" t="str">
        <f>IF(X414="","",Config!$B$4 + SUM($X$2:X414))</f>
        <v/>
      </c>
      <c r="AD414" s="15" t="str">
        <f>IF(Y414="","",Config!$B$4 + SUM($Y$2:Y414))</f>
        <v/>
      </c>
      <c r="AE414" s="15" t="str">
        <f>IF(P414="","",P414*J414/100*Config!$B$11)</f>
        <v/>
      </c>
      <c r="AF414" s="15" t="str">
        <f>IF(Q414="","",Q414*J414/100*Config!$B$11)</f>
        <v/>
      </c>
      <c r="AG414" s="15" t="str">
        <f>IF(R414="","",R414*J414/100*Config!$B$11)</f>
        <v/>
      </c>
      <c r="AH414" s="15" t="str">
        <f>IF(S414="","",S414*J414/100*Config!$B$11)</f>
        <v/>
      </c>
      <c r="AI414" s="15" t="str">
        <f>IF(T414="","",T414*J414/100*Config!$B$11)</f>
        <v/>
      </c>
      <c r="AJ414" s="15" t="str">
        <f>IF(AE414="","",Config!$B$9 + SUM($AE$2:AE414))</f>
        <v/>
      </c>
      <c r="AK414" s="15" t="str">
        <f>IF(AF414="","",Config!$B$9 + SUM($AF$2:AF414))</f>
        <v/>
      </c>
      <c r="AL414" s="15" t="str">
        <f>IF(AG414="","",Config!$B$9 + SUM($AG$2:AG414))</f>
        <v/>
      </c>
      <c r="AM414" s="15" t="str">
        <f>IF(AH414="","",Config!$B$9 + SUM($AH$2:AH414))</f>
        <v/>
      </c>
      <c r="AN414" s="15" t="str">
        <f>IF(AI414="","",Config!$B$9 + SUM($AI$2:AI414))</f>
        <v/>
      </c>
      <c r="AO414" s="16" t="str">
        <f t="shared" si="233"/>
        <v/>
      </c>
      <c r="AP414" s="16" t="str">
        <f t="shared" si="234"/>
        <v/>
      </c>
      <c r="AQ414" s="16" t="str">
        <f t="shared" si="235"/>
        <v/>
      </c>
      <c r="AR414" s="16" t="str">
        <f t="shared" si="236"/>
        <v/>
      </c>
      <c r="AS414" s="16" t="str">
        <f t="shared" si="237"/>
        <v/>
      </c>
      <c r="AT414" s="17" t="str">
        <f t="shared" si="253"/>
        <v/>
      </c>
      <c r="AU414" s="17" t="str">
        <f t="shared" si="254"/>
        <v/>
      </c>
      <c r="AV414" s="17" t="str">
        <f t="shared" si="255"/>
        <v/>
      </c>
      <c r="AW414" s="17" t="str">
        <f t="shared" si="256"/>
        <v/>
      </c>
      <c r="AX414" s="17" t="str">
        <f t="shared" si="257"/>
        <v/>
      </c>
      <c r="AY414" s="17" t="str">
        <f t="shared" si="238"/>
        <v/>
      </c>
      <c r="AZ414" s="17" t="str">
        <f t="shared" si="239"/>
        <v/>
      </c>
      <c r="BA414" s="17" t="str">
        <f t="shared" si="240"/>
        <v/>
      </c>
      <c r="BB414" s="17" t="str">
        <f t="shared" si="241"/>
        <v/>
      </c>
      <c r="BC414" s="17" t="str">
        <f t="shared" si="242"/>
        <v/>
      </c>
      <c r="BD414" s="17" t="str">
        <f>IF(OR(AE414="",B414=""),"",SUMIFS($AE$2:AE414,$B$2:B414,B414))</f>
        <v/>
      </c>
      <c r="BE414" s="17" t="str">
        <f>IF(OR(AF414="",B414=""),"",SUMIFS($AF$2:AF414,$B$2:B414,B414))</f>
        <v/>
      </c>
      <c r="BF414" s="17" t="str">
        <f>IF(OR(AG414="",B414=""),"",SUMIFS($AG$2:AG414,$B$2:B414,B414))</f>
        <v/>
      </c>
      <c r="BG414" s="17" t="str">
        <f>IF(OR(AH414="",B414=""),"",SUMIFS($AH$2:AH414,$B$2:B414,B414))</f>
        <v/>
      </c>
      <c r="BH414" s="17" t="str">
        <f>IF(OR(AI414="",B414=""),"",SUMIFS($AI$2:AI414,$B$2:B414,B414))</f>
        <v/>
      </c>
      <c r="BI414" s="17" t="str">
        <f t="shared" si="258"/>
        <v/>
      </c>
      <c r="BJ414" s="17" t="str">
        <f t="shared" si="259"/>
        <v/>
      </c>
      <c r="BK414" s="17" t="str">
        <f t="shared" si="260"/>
        <v/>
      </c>
      <c r="BL414" s="17" t="str">
        <f t="shared" si="261"/>
        <v/>
      </c>
      <c r="BM414" s="17" t="str">
        <f t="shared" si="262"/>
        <v/>
      </c>
      <c r="BN414" s="17" t="str">
        <f t="shared" si="243"/>
        <v/>
      </c>
      <c r="BO414" s="17" t="str">
        <f t="shared" si="244"/>
        <v/>
      </c>
      <c r="BP414" s="17" t="str">
        <f t="shared" si="245"/>
        <v/>
      </c>
      <c r="BQ414" s="17" t="str">
        <f t="shared" si="246"/>
        <v/>
      </c>
      <c r="BR414" s="17" t="str">
        <f t="shared" si="247"/>
        <v/>
      </c>
    </row>
    <row r="415" spans="1:70" x14ac:dyDescent="0.25">
      <c r="A415">
        <f t="shared" si="231"/>
        <v>414</v>
      </c>
      <c r="B415" s="9"/>
      <c r="C415" s="12"/>
      <c r="D415" s="11" t="str">
        <f t="shared" si="263"/>
        <v/>
      </c>
      <c r="E415" s="11" t="str">
        <f t="shared" si="232"/>
        <v/>
      </c>
      <c r="F415" s="12"/>
      <c r="G415" s="12"/>
      <c r="H415" s="12"/>
      <c r="I415" s="12"/>
      <c r="J415" s="13"/>
      <c r="K415" s="13"/>
      <c r="L415" s="13"/>
      <c r="M415" s="13"/>
      <c r="N415" s="12"/>
      <c r="O415" s="12"/>
      <c r="P415" s="14" t="str">
        <f t="shared" si="248"/>
        <v/>
      </c>
      <c r="Q415" s="14" t="str">
        <f t="shared" si="249"/>
        <v/>
      </c>
      <c r="R415" s="14" t="str">
        <f t="shared" si="250"/>
        <v/>
      </c>
      <c r="S415" s="14" t="str">
        <f t="shared" si="251"/>
        <v/>
      </c>
      <c r="T415" s="14" t="str">
        <f t="shared" si="252"/>
        <v/>
      </c>
      <c r="U415" s="15" t="str">
        <f>IF(P415="","",P415*Config!$B$6)</f>
        <v/>
      </c>
      <c r="V415" s="15" t="str">
        <f>IF(Q415="","",Q415*Config!$B$6)</f>
        <v/>
      </c>
      <c r="W415" s="15" t="str">
        <f>IF(R415="","",R415*Config!$B$6)</f>
        <v/>
      </c>
      <c r="X415" s="15" t="str">
        <f>IF(S415="","",S415*Config!$B$6)</f>
        <v/>
      </c>
      <c r="Y415" s="15" t="str">
        <f>IF(T415="","",T415*Config!$B$6)</f>
        <v/>
      </c>
      <c r="Z415" s="15" t="str">
        <f>IF(U415="","",Config!$B$4 + SUM($U$2:U415))</f>
        <v/>
      </c>
      <c r="AA415" s="15" t="str">
        <f>IF(V415="","",Config!$B$4 + SUM($V$2:V415))</f>
        <v/>
      </c>
      <c r="AB415" s="15" t="str">
        <f>IF(W415="","",Config!$B$4 + SUM($W$2:W415))</f>
        <v/>
      </c>
      <c r="AC415" s="15" t="str">
        <f>IF(X415="","",Config!$B$4 + SUM($X$2:X415))</f>
        <v/>
      </c>
      <c r="AD415" s="15" t="str">
        <f>IF(Y415="","",Config!$B$4 + SUM($Y$2:Y415))</f>
        <v/>
      </c>
      <c r="AE415" s="15" t="str">
        <f>IF(P415="","",P415*J415/100*Config!$B$11)</f>
        <v/>
      </c>
      <c r="AF415" s="15" t="str">
        <f>IF(Q415="","",Q415*J415/100*Config!$B$11)</f>
        <v/>
      </c>
      <c r="AG415" s="15" t="str">
        <f>IF(R415="","",R415*J415/100*Config!$B$11)</f>
        <v/>
      </c>
      <c r="AH415" s="15" t="str">
        <f>IF(S415="","",S415*J415/100*Config!$B$11)</f>
        <v/>
      </c>
      <c r="AI415" s="15" t="str">
        <f>IF(T415="","",T415*J415/100*Config!$B$11)</f>
        <v/>
      </c>
      <c r="AJ415" s="15" t="str">
        <f>IF(AE415="","",Config!$B$9 + SUM($AE$2:AE415))</f>
        <v/>
      </c>
      <c r="AK415" s="15" t="str">
        <f>IF(AF415="","",Config!$B$9 + SUM($AF$2:AF415))</f>
        <v/>
      </c>
      <c r="AL415" s="15" t="str">
        <f>IF(AG415="","",Config!$B$9 + SUM($AG$2:AG415))</f>
        <v/>
      </c>
      <c r="AM415" s="15" t="str">
        <f>IF(AH415="","",Config!$B$9 + SUM($AH$2:AH415))</f>
        <v/>
      </c>
      <c r="AN415" s="15" t="str">
        <f>IF(AI415="","",Config!$B$9 + SUM($AI$2:AI415))</f>
        <v/>
      </c>
      <c r="AO415" s="16" t="str">
        <f t="shared" si="233"/>
        <v/>
      </c>
      <c r="AP415" s="16" t="str">
        <f t="shared" si="234"/>
        <v/>
      </c>
      <c r="AQ415" s="16" t="str">
        <f t="shared" si="235"/>
        <v/>
      </c>
      <c r="AR415" s="16" t="str">
        <f t="shared" si="236"/>
        <v/>
      </c>
      <c r="AS415" s="16" t="str">
        <f t="shared" si="237"/>
        <v/>
      </c>
      <c r="AT415" s="17" t="str">
        <f t="shared" si="253"/>
        <v/>
      </c>
      <c r="AU415" s="17" t="str">
        <f t="shared" si="254"/>
        <v/>
      </c>
      <c r="AV415" s="17" t="str">
        <f t="shared" si="255"/>
        <v/>
      </c>
      <c r="AW415" s="17" t="str">
        <f t="shared" si="256"/>
        <v/>
      </c>
      <c r="AX415" s="17" t="str">
        <f t="shared" si="257"/>
        <v/>
      </c>
      <c r="AY415" s="17" t="str">
        <f t="shared" si="238"/>
        <v/>
      </c>
      <c r="AZ415" s="17" t="str">
        <f t="shared" si="239"/>
        <v/>
      </c>
      <c r="BA415" s="17" t="str">
        <f t="shared" si="240"/>
        <v/>
      </c>
      <c r="BB415" s="17" t="str">
        <f t="shared" si="241"/>
        <v/>
      </c>
      <c r="BC415" s="17" t="str">
        <f t="shared" si="242"/>
        <v/>
      </c>
      <c r="BD415" s="17" t="str">
        <f>IF(OR(AE415="",B415=""),"",SUMIFS($AE$2:AE415,$B$2:B415,B415))</f>
        <v/>
      </c>
      <c r="BE415" s="17" t="str">
        <f>IF(OR(AF415="",B415=""),"",SUMIFS($AF$2:AF415,$B$2:B415,B415))</f>
        <v/>
      </c>
      <c r="BF415" s="17" t="str">
        <f>IF(OR(AG415="",B415=""),"",SUMIFS($AG$2:AG415,$B$2:B415,B415))</f>
        <v/>
      </c>
      <c r="BG415" s="17" t="str">
        <f>IF(OR(AH415="",B415=""),"",SUMIFS($AH$2:AH415,$B$2:B415,B415))</f>
        <v/>
      </c>
      <c r="BH415" s="17" t="str">
        <f>IF(OR(AI415="",B415=""),"",SUMIFS($AI$2:AI415,$B$2:B415,B415))</f>
        <v/>
      </c>
      <c r="BI415" s="17" t="str">
        <f t="shared" si="258"/>
        <v/>
      </c>
      <c r="BJ415" s="17" t="str">
        <f t="shared" si="259"/>
        <v/>
      </c>
      <c r="BK415" s="17" t="str">
        <f t="shared" si="260"/>
        <v/>
      </c>
      <c r="BL415" s="17" t="str">
        <f t="shared" si="261"/>
        <v/>
      </c>
      <c r="BM415" s="17" t="str">
        <f t="shared" si="262"/>
        <v/>
      </c>
      <c r="BN415" s="17" t="str">
        <f t="shared" si="243"/>
        <v/>
      </c>
      <c r="BO415" s="17" t="str">
        <f t="shared" si="244"/>
        <v/>
      </c>
      <c r="BP415" s="17" t="str">
        <f t="shared" si="245"/>
        <v/>
      </c>
      <c r="BQ415" s="17" t="str">
        <f t="shared" si="246"/>
        <v/>
      </c>
      <c r="BR415" s="17" t="str">
        <f t="shared" si="247"/>
        <v/>
      </c>
    </row>
    <row r="416" spans="1:70" x14ac:dyDescent="0.25">
      <c r="A416">
        <f t="shared" si="231"/>
        <v>415</v>
      </c>
      <c r="B416" s="9"/>
      <c r="C416" s="12"/>
      <c r="D416" s="11" t="str">
        <f t="shared" si="263"/>
        <v/>
      </c>
      <c r="E416" s="11" t="str">
        <f t="shared" si="232"/>
        <v/>
      </c>
      <c r="F416" s="12"/>
      <c r="G416" s="12"/>
      <c r="H416" s="12"/>
      <c r="I416" s="12"/>
      <c r="J416" s="13"/>
      <c r="K416" s="13"/>
      <c r="L416" s="13"/>
      <c r="M416" s="13"/>
      <c r="N416" s="12"/>
      <c r="O416" s="12"/>
      <c r="P416" s="14" t="str">
        <f t="shared" si="248"/>
        <v/>
      </c>
      <c r="Q416" s="14" t="str">
        <f t="shared" si="249"/>
        <v/>
      </c>
      <c r="R416" s="14" t="str">
        <f t="shared" si="250"/>
        <v/>
      </c>
      <c r="S416" s="14" t="str">
        <f t="shared" si="251"/>
        <v/>
      </c>
      <c r="T416" s="14" t="str">
        <f t="shared" si="252"/>
        <v/>
      </c>
      <c r="U416" s="15" t="str">
        <f>IF(P416="","",P416*Config!$B$6)</f>
        <v/>
      </c>
      <c r="V416" s="15" t="str">
        <f>IF(Q416="","",Q416*Config!$B$6)</f>
        <v/>
      </c>
      <c r="W416" s="15" t="str">
        <f>IF(R416="","",R416*Config!$B$6)</f>
        <v/>
      </c>
      <c r="X416" s="15" t="str">
        <f>IF(S416="","",S416*Config!$B$6)</f>
        <v/>
      </c>
      <c r="Y416" s="15" t="str">
        <f>IF(T416="","",T416*Config!$B$6)</f>
        <v/>
      </c>
      <c r="Z416" s="15" t="str">
        <f>IF(U416="","",Config!$B$4 + SUM($U$2:U416))</f>
        <v/>
      </c>
      <c r="AA416" s="15" t="str">
        <f>IF(V416="","",Config!$B$4 + SUM($V$2:V416))</f>
        <v/>
      </c>
      <c r="AB416" s="15" t="str">
        <f>IF(W416="","",Config!$B$4 + SUM($W$2:W416))</f>
        <v/>
      </c>
      <c r="AC416" s="15" t="str">
        <f>IF(X416="","",Config!$B$4 + SUM($X$2:X416))</f>
        <v/>
      </c>
      <c r="AD416" s="15" t="str">
        <f>IF(Y416="","",Config!$B$4 + SUM($Y$2:Y416))</f>
        <v/>
      </c>
      <c r="AE416" s="15" t="str">
        <f>IF(P416="","",P416*J416/100*Config!$B$11)</f>
        <v/>
      </c>
      <c r="AF416" s="15" t="str">
        <f>IF(Q416="","",Q416*J416/100*Config!$B$11)</f>
        <v/>
      </c>
      <c r="AG416" s="15" t="str">
        <f>IF(R416="","",R416*J416/100*Config!$B$11)</f>
        <v/>
      </c>
      <c r="AH416" s="15" t="str">
        <f>IF(S416="","",S416*J416/100*Config!$B$11)</f>
        <v/>
      </c>
      <c r="AI416" s="15" t="str">
        <f>IF(T416="","",T416*J416/100*Config!$B$11)</f>
        <v/>
      </c>
      <c r="AJ416" s="15" t="str">
        <f>IF(AE416="","",Config!$B$9 + SUM($AE$2:AE416))</f>
        <v/>
      </c>
      <c r="AK416" s="15" t="str">
        <f>IF(AF416="","",Config!$B$9 + SUM($AF$2:AF416))</f>
        <v/>
      </c>
      <c r="AL416" s="15" t="str">
        <f>IF(AG416="","",Config!$B$9 + SUM($AG$2:AG416))</f>
        <v/>
      </c>
      <c r="AM416" s="15" t="str">
        <f>IF(AH416="","",Config!$B$9 + SUM($AH$2:AH416))</f>
        <v/>
      </c>
      <c r="AN416" s="15" t="str">
        <f>IF(AI416="","",Config!$B$9 + SUM($AI$2:AI416))</f>
        <v/>
      </c>
      <c r="AO416" s="16" t="str">
        <f t="shared" si="233"/>
        <v/>
      </c>
      <c r="AP416" s="16" t="str">
        <f t="shared" si="234"/>
        <v/>
      </c>
      <c r="AQ416" s="16" t="str">
        <f t="shared" si="235"/>
        <v/>
      </c>
      <c r="AR416" s="16" t="str">
        <f t="shared" si="236"/>
        <v/>
      </c>
      <c r="AS416" s="16" t="str">
        <f t="shared" si="237"/>
        <v/>
      </c>
      <c r="AT416" s="17" t="str">
        <f t="shared" si="253"/>
        <v/>
      </c>
      <c r="AU416" s="17" t="str">
        <f t="shared" si="254"/>
        <v/>
      </c>
      <c r="AV416" s="17" t="str">
        <f t="shared" si="255"/>
        <v/>
      </c>
      <c r="AW416" s="17" t="str">
        <f t="shared" si="256"/>
        <v/>
      </c>
      <c r="AX416" s="17" t="str">
        <f t="shared" si="257"/>
        <v/>
      </c>
      <c r="AY416" s="17" t="str">
        <f t="shared" si="238"/>
        <v/>
      </c>
      <c r="AZ416" s="17" t="str">
        <f t="shared" si="239"/>
        <v/>
      </c>
      <c r="BA416" s="17" t="str">
        <f t="shared" si="240"/>
        <v/>
      </c>
      <c r="BB416" s="17" t="str">
        <f t="shared" si="241"/>
        <v/>
      </c>
      <c r="BC416" s="17" t="str">
        <f t="shared" si="242"/>
        <v/>
      </c>
      <c r="BD416" s="17" t="str">
        <f>IF(OR(AE416="",B416=""),"",SUMIFS($AE$2:AE416,$B$2:B416,B416))</f>
        <v/>
      </c>
      <c r="BE416" s="17" t="str">
        <f>IF(OR(AF416="",B416=""),"",SUMIFS($AF$2:AF416,$B$2:B416,B416))</f>
        <v/>
      </c>
      <c r="BF416" s="17" t="str">
        <f>IF(OR(AG416="",B416=""),"",SUMIFS($AG$2:AG416,$B$2:B416,B416))</f>
        <v/>
      </c>
      <c r="BG416" s="17" t="str">
        <f>IF(OR(AH416="",B416=""),"",SUMIFS($AH$2:AH416,$B$2:B416,B416))</f>
        <v/>
      </c>
      <c r="BH416" s="17" t="str">
        <f>IF(OR(AI416="",B416=""),"",SUMIFS($AI$2:AI416,$B$2:B416,B416))</f>
        <v/>
      </c>
      <c r="BI416" s="17" t="str">
        <f t="shared" si="258"/>
        <v/>
      </c>
      <c r="BJ416" s="17" t="str">
        <f t="shared" si="259"/>
        <v/>
      </c>
      <c r="BK416" s="17" t="str">
        <f t="shared" si="260"/>
        <v/>
      </c>
      <c r="BL416" s="17" t="str">
        <f t="shared" si="261"/>
        <v/>
      </c>
      <c r="BM416" s="17" t="str">
        <f t="shared" si="262"/>
        <v/>
      </c>
      <c r="BN416" s="17" t="str">
        <f t="shared" si="243"/>
        <v/>
      </c>
      <c r="BO416" s="17" t="str">
        <f t="shared" si="244"/>
        <v/>
      </c>
      <c r="BP416" s="17" t="str">
        <f t="shared" si="245"/>
        <v/>
      </c>
      <c r="BQ416" s="17" t="str">
        <f t="shared" si="246"/>
        <v/>
      </c>
      <c r="BR416" s="17" t="str">
        <f t="shared" si="247"/>
        <v/>
      </c>
    </row>
    <row r="417" spans="1:70" x14ac:dyDescent="0.25">
      <c r="A417">
        <f t="shared" si="231"/>
        <v>416</v>
      </c>
      <c r="B417" s="9"/>
      <c r="C417" s="12"/>
      <c r="D417" s="11" t="str">
        <f t="shared" si="263"/>
        <v/>
      </c>
      <c r="E417" s="11" t="str">
        <f t="shared" si="232"/>
        <v/>
      </c>
      <c r="F417" s="12"/>
      <c r="G417" s="12"/>
      <c r="H417" s="12"/>
      <c r="I417" s="12"/>
      <c r="J417" s="13"/>
      <c r="K417" s="13"/>
      <c r="L417" s="13"/>
      <c r="M417" s="13"/>
      <c r="N417" s="12"/>
      <c r="O417" s="12"/>
      <c r="P417" s="14" t="str">
        <f t="shared" si="248"/>
        <v/>
      </c>
      <c r="Q417" s="14" t="str">
        <f t="shared" si="249"/>
        <v/>
      </c>
      <c r="R417" s="14" t="str">
        <f t="shared" si="250"/>
        <v/>
      </c>
      <c r="S417" s="14" t="str">
        <f t="shared" si="251"/>
        <v/>
      </c>
      <c r="T417" s="14" t="str">
        <f t="shared" si="252"/>
        <v/>
      </c>
      <c r="U417" s="15" t="str">
        <f>IF(P417="","",P417*Config!$B$6)</f>
        <v/>
      </c>
      <c r="V417" s="15" t="str">
        <f>IF(Q417="","",Q417*Config!$B$6)</f>
        <v/>
      </c>
      <c r="W417" s="15" t="str">
        <f>IF(R417="","",R417*Config!$B$6)</f>
        <v/>
      </c>
      <c r="X417" s="15" t="str">
        <f>IF(S417="","",S417*Config!$B$6)</f>
        <v/>
      </c>
      <c r="Y417" s="15" t="str">
        <f>IF(T417="","",T417*Config!$B$6)</f>
        <v/>
      </c>
      <c r="Z417" s="15" t="str">
        <f>IF(U417="","",Config!$B$4 + SUM($U$2:U417))</f>
        <v/>
      </c>
      <c r="AA417" s="15" t="str">
        <f>IF(V417="","",Config!$B$4 + SUM($V$2:V417))</f>
        <v/>
      </c>
      <c r="AB417" s="15" t="str">
        <f>IF(W417="","",Config!$B$4 + SUM($W$2:W417))</f>
        <v/>
      </c>
      <c r="AC417" s="15" t="str">
        <f>IF(X417="","",Config!$B$4 + SUM($X$2:X417))</f>
        <v/>
      </c>
      <c r="AD417" s="15" t="str">
        <f>IF(Y417="","",Config!$B$4 + SUM($Y$2:Y417))</f>
        <v/>
      </c>
      <c r="AE417" s="15" t="str">
        <f>IF(P417="","",P417*J417/100*Config!$B$11)</f>
        <v/>
      </c>
      <c r="AF417" s="15" t="str">
        <f>IF(Q417="","",Q417*J417/100*Config!$B$11)</f>
        <v/>
      </c>
      <c r="AG417" s="15" t="str">
        <f>IF(R417="","",R417*J417/100*Config!$B$11)</f>
        <v/>
      </c>
      <c r="AH417" s="15" t="str">
        <f>IF(S417="","",S417*J417/100*Config!$B$11)</f>
        <v/>
      </c>
      <c r="AI417" s="15" t="str">
        <f>IF(T417="","",T417*J417/100*Config!$B$11)</f>
        <v/>
      </c>
      <c r="AJ417" s="15" t="str">
        <f>IF(AE417="","",Config!$B$9 + SUM($AE$2:AE417))</f>
        <v/>
      </c>
      <c r="AK417" s="15" t="str">
        <f>IF(AF417="","",Config!$B$9 + SUM($AF$2:AF417))</f>
        <v/>
      </c>
      <c r="AL417" s="15" t="str">
        <f>IF(AG417="","",Config!$B$9 + SUM($AG$2:AG417))</f>
        <v/>
      </c>
      <c r="AM417" s="15" t="str">
        <f>IF(AH417="","",Config!$B$9 + SUM($AH$2:AH417))</f>
        <v/>
      </c>
      <c r="AN417" s="15" t="str">
        <f>IF(AI417="","",Config!$B$9 + SUM($AI$2:AI417))</f>
        <v/>
      </c>
      <c r="AO417" s="16" t="str">
        <f t="shared" si="233"/>
        <v/>
      </c>
      <c r="AP417" s="16" t="str">
        <f t="shared" si="234"/>
        <v/>
      </c>
      <c r="AQ417" s="16" t="str">
        <f t="shared" si="235"/>
        <v/>
      </c>
      <c r="AR417" s="16" t="str">
        <f t="shared" si="236"/>
        <v/>
      </c>
      <c r="AS417" s="16" t="str">
        <f t="shared" si="237"/>
        <v/>
      </c>
      <c r="AT417" s="17" t="str">
        <f t="shared" si="253"/>
        <v/>
      </c>
      <c r="AU417" s="17" t="str">
        <f t="shared" si="254"/>
        <v/>
      </c>
      <c r="AV417" s="17" t="str">
        <f t="shared" si="255"/>
        <v/>
      </c>
      <c r="AW417" s="17" t="str">
        <f t="shared" si="256"/>
        <v/>
      </c>
      <c r="AX417" s="17" t="str">
        <f t="shared" si="257"/>
        <v/>
      </c>
      <c r="AY417" s="17" t="str">
        <f t="shared" si="238"/>
        <v/>
      </c>
      <c r="AZ417" s="17" t="str">
        <f t="shared" si="239"/>
        <v/>
      </c>
      <c r="BA417" s="17" t="str">
        <f t="shared" si="240"/>
        <v/>
      </c>
      <c r="BB417" s="17" t="str">
        <f t="shared" si="241"/>
        <v/>
      </c>
      <c r="BC417" s="17" t="str">
        <f t="shared" si="242"/>
        <v/>
      </c>
      <c r="BD417" s="17" t="str">
        <f>IF(OR(AE417="",B417=""),"",SUMIFS($AE$2:AE417,$B$2:B417,B417))</f>
        <v/>
      </c>
      <c r="BE417" s="17" t="str">
        <f>IF(OR(AF417="",B417=""),"",SUMIFS($AF$2:AF417,$B$2:B417,B417))</f>
        <v/>
      </c>
      <c r="BF417" s="17" t="str">
        <f>IF(OR(AG417="",B417=""),"",SUMIFS($AG$2:AG417,$B$2:B417,B417))</f>
        <v/>
      </c>
      <c r="BG417" s="17" t="str">
        <f>IF(OR(AH417="",B417=""),"",SUMIFS($AH$2:AH417,$B$2:B417,B417))</f>
        <v/>
      </c>
      <c r="BH417" s="17" t="str">
        <f>IF(OR(AI417="",B417=""),"",SUMIFS($AI$2:AI417,$B$2:B417,B417))</f>
        <v/>
      </c>
      <c r="BI417" s="17" t="str">
        <f t="shared" si="258"/>
        <v/>
      </c>
      <c r="BJ417" s="17" t="str">
        <f t="shared" si="259"/>
        <v/>
      </c>
      <c r="BK417" s="17" t="str">
        <f t="shared" si="260"/>
        <v/>
      </c>
      <c r="BL417" s="17" t="str">
        <f t="shared" si="261"/>
        <v/>
      </c>
      <c r="BM417" s="17" t="str">
        <f t="shared" si="262"/>
        <v/>
      </c>
      <c r="BN417" s="17" t="str">
        <f t="shared" si="243"/>
        <v/>
      </c>
      <c r="BO417" s="17" t="str">
        <f t="shared" si="244"/>
        <v/>
      </c>
      <c r="BP417" s="17" t="str">
        <f t="shared" si="245"/>
        <v/>
      </c>
      <c r="BQ417" s="17" t="str">
        <f t="shared" si="246"/>
        <v/>
      </c>
      <c r="BR417" s="17" t="str">
        <f t="shared" si="247"/>
        <v/>
      </c>
    </row>
    <row r="418" spans="1:70" x14ac:dyDescent="0.25">
      <c r="A418">
        <f t="shared" si="231"/>
        <v>417</v>
      </c>
      <c r="B418" s="9"/>
      <c r="C418" s="12"/>
      <c r="D418" s="11" t="str">
        <f t="shared" si="263"/>
        <v/>
      </c>
      <c r="E418" s="11" t="str">
        <f t="shared" si="232"/>
        <v/>
      </c>
      <c r="F418" s="12"/>
      <c r="G418" s="12"/>
      <c r="H418" s="12"/>
      <c r="I418" s="12"/>
      <c r="J418" s="13"/>
      <c r="K418" s="13"/>
      <c r="L418" s="13"/>
      <c r="M418" s="13"/>
      <c r="N418" s="12"/>
      <c r="O418" s="12"/>
      <c r="P418" s="14" t="str">
        <f t="shared" si="248"/>
        <v/>
      </c>
      <c r="Q418" s="14" t="str">
        <f t="shared" si="249"/>
        <v/>
      </c>
      <c r="R418" s="14" t="str">
        <f t="shared" si="250"/>
        <v/>
      </c>
      <c r="S418" s="14" t="str">
        <f t="shared" si="251"/>
        <v/>
      </c>
      <c r="T418" s="14" t="str">
        <f t="shared" si="252"/>
        <v/>
      </c>
      <c r="U418" s="15" t="str">
        <f>IF(P418="","",P418*Config!$B$6)</f>
        <v/>
      </c>
      <c r="V418" s="15" t="str">
        <f>IF(Q418="","",Q418*Config!$B$6)</f>
        <v/>
      </c>
      <c r="W418" s="15" t="str">
        <f>IF(R418="","",R418*Config!$B$6)</f>
        <v/>
      </c>
      <c r="X418" s="15" t="str">
        <f>IF(S418="","",S418*Config!$B$6)</f>
        <v/>
      </c>
      <c r="Y418" s="15" t="str">
        <f>IF(T418="","",T418*Config!$B$6)</f>
        <v/>
      </c>
      <c r="Z418" s="15" t="str">
        <f>IF(U418="","",Config!$B$4 + SUM($U$2:U418))</f>
        <v/>
      </c>
      <c r="AA418" s="15" t="str">
        <f>IF(V418="","",Config!$B$4 + SUM($V$2:V418))</f>
        <v/>
      </c>
      <c r="AB418" s="15" t="str">
        <f>IF(W418="","",Config!$B$4 + SUM($W$2:W418))</f>
        <v/>
      </c>
      <c r="AC418" s="15" t="str">
        <f>IF(X418="","",Config!$B$4 + SUM($X$2:X418))</f>
        <v/>
      </c>
      <c r="AD418" s="15" t="str">
        <f>IF(Y418="","",Config!$B$4 + SUM($Y$2:Y418))</f>
        <v/>
      </c>
      <c r="AE418" s="15" t="str">
        <f>IF(P418="","",P418*J418/100*Config!$B$11)</f>
        <v/>
      </c>
      <c r="AF418" s="15" t="str">
        <f>IF(Q418="","",Q418*J418/100*Config!$B$11)</f>
        <v/>
      </c>
      <c r="AG418" s="15" t="str">
        <f>IF(R418="","",R418*J418/100*Config!$B$11)</f>
        <v/>
      </c>
      <c r="AH418" s="15" t="str">
        <f>IF(S418="","",S418*J418/100*Config!$B$11)</f>
        <v/>
      </c>
      <c r="AI418" s="15" t="str">
        <f>IF(T418="","",T418*J418/100*Config!$B$11)</f>
        <v/>
      </c>
      <c r="AJ418" s="15" t="str">
        <f>IF(AE418="","",Config!$B$9 + SUM($AE$2:AE418))</f>
        <v/>
      </c>
      <c r="AK418" s="15" t="str">
        <f>IF(AF418="","",Config!$B$9 + SUM($AF$2:AF418))</f>
        <v/>
      </c>
      <c r="AL418" s="15" t="str">
        <f>IF(AG418="","",Config!$B$9 + SUM($AG$2:AG418))</f>
        <v/>
      </c>
      <c r="AM418" s="15" t="str">
        <f>IF(AH418="","",Config!$B$9 + SUM($AH$2:AH418))</f>
        <v/>
      </c>
      <c r="AN418" s="15" t="str">
        <f>IF(AI418="","",Config!$B$9 + SUM($AI$2:AI418))</f>
        <v/>
      </c>
      <c r="AO418" s="16" t="str">
        <f t="shared" si="233"/>
        <v/>
      </c>
      <c r="AP418" s="16" t="str">
        <f t="shared" si="234"/>
        <v/>
      </c>
      <c r="AQ418" s="16" t="str">
        <f t="shared" si="235"/>
        <v/>
      </c>
      <c r="AR418" s="16" t="str">
        <f t="shared" si="236"/>
        <v/>
      </c>
      <c r="AS418" s="16" t="str">
        <f t="shared" si="237"/>
        <v/>
      </c>
      <c r="AT418" s="17" t="str">
        <f t="shared" si="253"/>
        <v/>
      </c>
      <c r="AU418" s="17" t="str">
        <f t="shared" si="254"/>
        <v/>
      </c>
      <c r="AV418" s="17" t="str">
        <f t="shared" si="255"/>
        <v/>
      </c>
      <c r="AW418" s="17" t="str">
        <f t="shared" si="256"/>
        <v/>
      </c>
      <c r="AX418" s="17" t="str">
        <f t="shared" si="257"/>
        <v/>
      </c>
      <c r="AY418" s="17" t="str">
        <f t="shared" si="238"/>
        <v/>
      </c>
      <c r="AZ418" s="17" t="str">
        <f t="shared" si="239"/>
        <v/>
      </c>
      <c r="BA418" s="17" t="str">
        <f t="shared" si="240"/>
        <v/>
      </c>
      <c r="BB418" s="17" t="str">
        <f t="shared" si="241"/>
        <v/>
      </c>
      <c r="BC418" s="17" t="str">
        <f t="shared" si="242"/>
        <v/>
      </c>
      <c r="BD418" s="17" t="str">
        <f>IF(OR(AE418="",B418=""),"",SUMIFS($AE$2:AE418,$B$2:B418,B418))</f>
        <v/>
      </c>
      <c r="BE418" s="17" t="str">
        <f>IF(OR(AF418="",B418=""),"",SUMIFS($AF$2:AF418,$B$2:B418,B418))</f>
        <v/>
      </c>
      <c r="BF418" s="17" t="str">
        <f>IF(OR(AG418="",B418=""),"",SUMIFS($AG$2:AG418,$B$2:B418,B418))</f>
        <v/>
      </c>
      <c r="BG418" s="17" t="str">
        <f>IF(OR(AH418="",B418=""),"",SUMIFS($AH$2:AH418,$B$2:B418,B418))</f>
        <v/>
      </c>
      <c r="BH418" s="17" t="str">
        <f>IF(OR(AI418="",B418=""),"",SUMIFS($AI$2:AI418,$B$2:B418,B418))</f>
        <v/>
      </c>
      <c r="BI418" s="17" t="str">
        <f t="shared" si="258"/>
        <v/>
      </c>
      <c r="BJ418" s="17" t="str">
        <f t="shared" si="259"/>
        <v/>
      </c>
      <c r="BK418" s="17" t="str">
        <f t="shared" si="260"/>
        <v/>
      </c>
      <c r="BL418" s="17" t="str">
        <f t="shared" si="261"/>
        <v/>
      </c>
      <c r="BM418" s="17" t="str">
        <f t="shared" si="262"/>
        <v/>
      </c>
      <c r="BN418" s="17" t="str">
        <f t="shared" si="243"/>
        <v/>
      </c>
      <c r="BO418" s="17" t="str">
        <f t="shared" si="244"/>
        <v/>
      </c>
      <c r="BP418" s="17" t="str">
        <f t="shared" si="245"/>
        <v/>
      </c>
      <c r="BQ418" s="17" t="str">
        <f t="shared" si="246"/>
        <v/>
      </c>
      <c r="BR418" s="17" t="str">
        <f t="shared" si="247"/>
        <v/>
      </c>
    </row>
    <row r="419" spans="1:70" x14ac:dyDescent="0.25">
      <c r="A419">
        <f t="shared" si="231"/>
        <v>418</v>
      </c>
      <c r="B419" s="9"/>
      <c r="C419" s="12"/>
      <c r="D419" s="11" t="str">
        <f t="shared" si="263"/>
        <v/>
      </c>
      <c r="E419" s="11" t="str">
        <f t="shared" si="232"/>
        <v/>
      </c>
      <c r="F419" s="12"/>
      <c r="G419" s="12"/>
      <c r="H419" s="12"/>
      <c r="I419" s="12"/>
      <c r="J419" s="13"/>
      <c r="K419" s="13"/>
      <c r="L419" s="13"/>
      <c r="M419" s="13"/>
      <c r="N419" s="12"/>
      <c r="O419" s="12"/>
      <c r="P419" s="14" t="str">
        <f t="shared" si="248"/>
        <v/>
      </c>
      <c r="Q419" s="14" t="str">
        <f t="shared" si="249"/>
        <v/>
      </c>
      <c r="R419" s="14" t="str">
        <f t="shared" si="250"/>
        <v/>
      </c>
      <c r="S419" s="14" t="str">
        <f t="shared" si="251"/>
        <v/>
      </c>
      <c r="T419" s="14" t="str">
        <f t="shared" si="252"/>
        <v/>
      </c>
      <c r="U419" s="15" t="str">
        <f>IF(P419="","",P419*Config!$B$6)</f>
        <v/>
      </c>
      <c r="V419" s="15" t="str">
        <f>IF(Q419="","",Q419*Config!$B$6)</f>
        <v/>
      </c>
      <c r="W419" s="15" t="str">
        <f>IF(R419="","",R419*Config!$B$6)</f>
        <v/>
      </c>
      <c r="X419" s="15" t="str">
        <f>IF(S419="","",S419*Config!$B$6)</f>
        <v/>
      </c>
      <c r="Y419" s="15" t="str">
        <f>IF(T419="","",T419*Config!$B$6)</f>
        <v/>
      </c>
      <c r="Z419" s="15" t="str">
        <f>IF(U419="","",Config!$B$4 + SUM($U$2:U419))</f>
        <v/>
      </c>
      <c r="AA419" s="15" t="str">
        <f>IF(V419="","",Config!$B$4 + SUM($V$2:V419))</f>
        <v/>
      </c>
      <c r="AB419" s="15" t="str">
        <f>IF(W419="","",Config!$B$4 + SUM($W$2:W419))</f>
        <v/>
      </c>
      <c r="AC419" s="15" t="str">
        <f>IF(X419="","",Config!$B$4 + SUM($X$2:X419))</f>
        <v/>
      </c>
      <c r="AD419" s="15" t="str">
        <f>IF(Y419="","",Config!$B$4 + SUM($Y$2:Y419))</f>
        <v/>
      </c>
      <c r="AE419" s="15" t="str">
        <f>IF(P419="","",P419*J419/100*Config!$B$11)</f>
        <v/>
      </c>
      <c r="AF419" s="15" t="str">
        <f>IF(Q419="","",Q419*J419/100*Config!$B$11)</f>
        <v/>
      </c>
      <c r="AG419" s="15" t="str">
        <f>IF(R419="","",R419*J419/100*Config!$B$11)</f>
        <v/>
      </c>
      <c r="AH419" s="15" t="str">
        <f>IF(S419="","",S419*J419/100*Config!$B$11)</f>
        <v/>
      </c>
      <c r="AI419" s="15" t="str">
        <f>IF(T419="","",T419*J419/100*Config!$B$11)</f>
        <v/>
      </c>
      <c r="AJ419" s="15" t="str">
        <f>IF(AE419="","",Config!$B$9 + SUM($AE$2:AE419))</f>
        <v/>
      </c>
      <c r="AK419" s="15" t="str">
        <f>IF(AF419="","",Config!$B$9 + SUM($AF$2:AF419))</f>
        <v/>
      </c>
      <c r="AL419" s="15" t="str">
        <f>IF(AG419="","",Config!$B$9 + SUM($AG$2:AG419))</f>
        <v/>
      </c>
      <c r="AM419" s="15" t="str">
        <f>IF(AH419="","",Config!$B$9 + SUM($AH$2:AH419))</f>
        <v/>
      </c>
      <c r="AN419" s="15" t="str">
        <f>IF(AI419="","",Config!$B$9 + SUM($AI$2:AI419))</f>
        <v/>
      </c>
      <c r="AO419" s="16" t="str">
        <f t="shared" si="233"/>
        <v/>
      </c>
      <c r="AP419" s="16" t="str">
        <f t="shared" si="234"/>
        <v/>
      </c>
      <c r="AQ419" s="16" t="str">
        <f t="shared" si="235"/>
        <v/>
      </c>
      <c r="AR419" s="16" t="str">
        <f t="shared" si="236"/>
        <v/>
      </c>
      <c r="AS419" s="16" t="str">
        <f t="shared" si="237"/>
        <v/>
      </c>
      <c r="AT419" s="17" t="str">
        <f t="shared" si="253"/>
        <v/>
      </c>
      <c r="AU419" s="17" t="str">
        <f t="shared" si="254"/>
        <v/>
      </c>
      <c r="AV419" s="17" t="str">
        <f t="shared" si="255"/>
        <v/>
      </c>
      <c r="AW419" s="17" t="str">
        <f t="shared" si="256"/>
        <v/>
      </c>
      <c r="AX419" s="17" t="str">
        <f t="shared" si="257"/>
        <v/>
      </c>
      <c r="AY419" s="17" t="str">
        <f t="shared" si="238"/>
        <v/>
      </c>
      <c r="AZ419" s="17" t="str">
        <f t="shared" si="239"/>
        <v/>
      </c>
      <c r="BA419" s="17" t="str">
        <f t="shared" si="240"/>
        <v/>
      </c>
      <c r="BB419" s="17" t="str">
        <f t="shared" si="241"/>
        <v/>
      </c>
      <c r="BC419" s="17" t="str">
        <f t="shared" si="242"/>
        <v/>
      </c>
      <c r="BD419" s="17" t="str">
        <f>IF(OR(AE419="",B419=""),"",SUMIFS($AE$2:AE419,$B$2:B419,B419))</f>
        <v/>
      </c>
      <c r="BE419" s="17" t="str">
        <f>IF(OR(AF419="",B419=""),"",SUMIFS($AF$2:AF419,$B$2:B419,B419))</f>
        <v/>
      </c>
      <c r="BF419" s="17" t="str">
        <f>IF(OR(AG419="",B419=""),"",SUMIFS($AG$2:AG419,$B$2:B419,B419))</f>
        <v/>
      </c>
      <c r="BG419" s="17" t="str">
        <f>IF(OR(AH419="",B419=""),"",SUMIFS($AH$2:AH419,$B$2:B419,B419))</f>
        <v/>
      </c>
      <c r="BH419" s="17" t="str">
        <f>IF(OR(AI419="",B419=""),"",SUMIFS($AI$2:AI419,$B$2:B419,B419))</f>
        <v/>
      </c>
      <c r="BI419" s="17" t="str">
        <f t="shared" si="258"/>
        <v/>
      </c>
      <c r="BJ419" s="17" t="str">
        <f t="shared" si="259"/>
        <v/>
      </c>
      <c r="BK419" s="17" t="str">
        <f t="shared" si="260"/>
        <v/>
      </c>
      <c r="BL419" s="17" t="str">
        <f t="shared" si="261"/>
        <v/>
      </c>
      <c r="BM419" s="17" t="str">
        <f t="shared" si="262"/>
        <v/>
      </c>
      <c r="BN419" s="17" t="str">
        <f t="shared" si="243"/>
        <v/>
      </c>
      <c r="BO419" s="17" t="str">
        <f t="shared" si="244"/>
        <v/>
      </c>
      <c r="BP419" s="17" t="str">
        <f t="shared" si="245"/>
        <v/>
      </c>
      <c r="BQ419" s="17" t="str">
        <f t="shared" si="246"/>
        <v/>
      </c>
      <c r="BR419" s="17" t="str">
        <f t="shared" si="247"/>
        <v/>
      </c>
    </row>
    <row r="420" spans="1:70" x14ac:dyDescent="0.25">
      <c r="A420">
        <f t="shared" si="231"/>
        <v>419</v>
      </c>
      <c r="B420" s="9"/>
      <c r="C420" s="12"/>
      <c r="D420" s="11" t="str">
        <f t="shared" si="263"/>
        <v/>
      </c>
      <c r="E420" s="11" t="str">
        <f t="shared" si="232"/>
        <v/>
      </c>
      <c r="F420" s="12"/>
      <c r="G420" s="12"/>
      <c r="H420" s="12"/>
      <c r="I420" s="12"/>
      <c r="J420" s="13"/>
      <c r="K420" s="13"/>
      <c r="L420" s="13"/>
      <c r="M420" s="13"/>
      <c r="N420" s="12"/>
      <c r="O420" s="12"/>
      <c r="P420" s="14" t="str">
        <f t="shared" si="248"/>
        <v/>
      </c>
      <c r="Q420" s="14" t="str">
        <f t="shared" si="249"/>
        <v/>
      </c>
      <c r="R420" s="14" t="str">
        <f t="shared" si="250"/>
        <v/>
      </c>
      <c r="S420" s="14" t="str">
        <f t="shared" si="251"/>
        <v/>
      </c>
      <c r="T420" s="14" t="str">
        <f t="shared" si="252"/>
        <v/>
      </c>
      <c r="U420" s="15" t="str">
        <f>IF(P420="","",P420*Config!$B$6)</f>
        <v/>
      </c>
      <c r="V420" s="15" t="str">
        <f>IF(Q420="","",Q420*Config!$B$6)</f>
        <v/>
      </c>
      <c r="W420" s="15" t="str">
        <f>IF(R420="","",R420*Config!$B$6)</f>
        <v/>
      </c>
      <c r="X420" s="15" t="str">
        <f>IF(S420="","",S420*Config!$B$6)</f>
        <v/>
      </c>
      <c r="Y420" s="15" t="str">
        <f>IF(T420="","",T420*Config!$B$6)</f>
        <v/>
      </c>
      <c r="Z420" s="15" t="str">
        <f>IF(U420="","",Config!$B$4 + SUM($U$2:U420))</f>
        <v/>
      </c>
      <c r="AA420" s="15" t="str">
        <f>IF(V420="","",Config!$B$4 + SUM($V$2:V420))</f>
        <v/>
      </c>
      <c r="AB420" s="15" t="str">
        <f>IF(W420="","",Config!$B$4 + SUM($W$2:W420))</f>
        <v/>
      </c>
      <c r="AC420" s="15" t="str">
        <f>IF(X420="","",Config!$B$4 + SUM($X$2:X420))</f>
        <v/>
      </c>
      <c r="AD420" s="15" t="str">
        <f>IF(Y420="","",Config!$B$4 + SUM($Y$2:Y420))</f>
        <v/>
      </c>
      <c r="AE420" s="15" t="str">
        <f>IF(P420="","",P420*J420/100*Config!$B$11)</f>
        <v/>
      </c>
      <c r="AF420" s="15" t="str">
        <f>IF(Q420="","",Q420*J420/100*Config!$B$11)</f>
        <v/>
      </c>
      <c r="AG420" s="15" t="str">
        <f>IF(R420="","",R420*J420/100*Config!$B$11)</f>
        <v/>
      </c>
      <c r="AH420" s="15" t="str">
        <f>IF(S420="","",S420*J420/100*Config!$B$11)</f>
        <v/>
      </c>
      <c r="AI420" s="15" t="str">
        <f>IF(T420="","",T420*J420/100*Config!$B$11)</f>
        <v/>
      </c>
      <c r="AJ420" s="15" t="str">
        <f>IF(AE420="","",Config!$B$9 + SUM($AE$2:AE420))</f>
        <v/>
      </c>
      <c r="AK420" s="15" t="str">
        <f>IF(AF420="","",Config!$B$9 + SUM($AF$2:AF420))</f>
        <v/>
      </c>
      <c r="AL420" s="15" t="str">
        <f>IF(AG420="","",Config!$B$9 + SUM($AG$2:AG420))</f>
        <v/>
      </c>
      <c r="AM420" s="15" t="str">
        <f>IF(AH420="","",Config!$B$9 + SUM($AH$2:AH420))</f>
        <v/>
      </c>
      <c r="AN420" s="15" t="str">
        <f>IF(AI420="","",Config!$B$9 + SUM($AI$2:AI420))</f>
        <v/>
      </c>
      <c r="AO420" s="16" t="str">
        <f t="shared" si="233"/>
        <v/>
      </c>
      <c r="AP420" s="16" t="str">
        <f t="shared" si="234"/>
        <v/>
      </c>
      <c r="AQ420" s="16" t="str">
        <f t="shared" si="235"/>
        <v/>
      </c>
      <c r="AR420" s="16" t="str">
        <f t="shared" si="236"/>
        <v/>
      </c>
      <c r="AS420" s="16" t="str">
        <f t="shared" si="237"/>
        <v/>
      </c>
      <c r="AT420" s="17" t="str">
        <f t="shared" si="253"/>
        <v/>
      </c>
      <c r="AU420" s="17" t="str">
        <f t="shared" si="254"/>
        <v/>
      </c>
      <c r="AV420" s="17" t="str">
        <f t="shared" si="255"/>
        <v/>
      </c>
      <c r="AW420" s="17" t="str">
        <f t="shared" si="256"/>
        <v/>
      </c>
      <c r="AX420" s="17" t="str">
        <f t="shared" si="257"/>
        <v/>
      </c>
      <c r="AY420" s="17" t="str">
        <f t="shared" si="238"/>
        <v/>
      </c>
      <c r="AZ420" s="17" t="str">
        <f t="shared" si="239"/>
        <v/>
      </c>
      <c r="BA420" s="17" t="str">
        <f t="shared" si="240"/>
        <v/>
      </c>
      <c r="BB420" s="17" t="str">
        <f t="shared" si="241"/>
        <v/>
      </c>
      <c r="BC420" s="17" t="str">
        <f t="shared" si="242"/>
        <v/>
      </c>
      <c r="BD420" s="17" t="str">
        <f>IF(OR(AE420="",B420=""),"",SUMIFS($AE$2:AE420,$B$2:B420,B420))</f>
        <v/>
      </c>
      <c r="BE420" s="17" t="str">
        <f>IF(OR(AF420="",B420=""),"",SUMIFS($AF$2:AF420,$B$2:B420,B420))</f>
        <v/>
      </c>
      <c r="BF420" s="17" t="str">
        <f>IF(OR(AG420="",B420=""),"",SUMIFS($AG$2:AG420,$B$2:B420,B420))</f>
        <v/>
      </c>
      <c r="BG420" s="17" t="str">
        <f>IF(OR(AH420="",B420=""),"",SUMIFS($AH$2:AH420,$B$2:B420,B420))</f>
        <v/>
      </c>
      <c r="BH420" s="17" t="str">
        <f>IF(OR(AI420="",B420=""),"",SUMIFS($AI$2:AI420,$B$2:B420,B420))</f>
        <v/>
      </c>
      <c r="BI420" s="17" t="str">
        <f t="shared" si="258"/>
        <v/>
      </c>
      <c r="BJ420" s="17" t="str">
        <f t="shared" si="259"/>
        <v/>
      </c>
      <c r="BK420" s="17" t="str">
        <f t="shared" si="260"/>
        <v/>
      </c>
      <c r="BL420" s="17" t="str">
        <f t="shared" si="261"/>
        <v/>
      </c>
      <c r="BM420" s="17" t="str">
        <f t="shared" si="262"/>
        <v/>
      </c>
      <c r="BN420" s="17" t="str">
        <f t="shared" si="243"/>
        <v/>
      </c>
      <c r="BO420" s="17" t="str">
        <f t="shared" si="244"/>
        <v/>
      </c>
      <c r="BP420" s="17" t="str">
        <f t="shared" si="245"/>
        <v/>
      </c>
      <c r="BQ420" s="17" t="str">
        <f t="shared" si="246"/>
        <v/>
      </c>
      <c r="BR420" s="17" t="str">
        <f t="shared" si="247"/>
        <v/>
      </c>
    </row>
    <row r="421" spans="1:70" x14ac:dyDescent="0.25">
      <c r="A421">
        <f t="shared" si="231"/>
        <v>420</v>
      </c>
      <c r="B421" s="9"/>
      <c r="C421" s="12"/>
      <c r="D421" s="11" t="str">
        <f t="shared" si="263"/>
        <v/>
      </c>
      <c r="E421" s="11" t="str">
        <f t="shared" si="232"/>
        <v/>
      </c>
      <c r="F421" s="12"/>
      <c r="G421" s="12"/>
      <c r="H421" s="12"/>
      <c r="I421" s="12"/>
      <c r="J421" s="13"/>
      <c r="K421" s="13"/>
      <c r="L421" s="13"/>
      <c r="M421" s="13"/>
      <c r="N421" s="12"/>
      <c r="O421" s="12"/>
      <c r="P421" s="14" t="str">
        <f t="shared" si="248"/>
        <v/>
      </c>
      <c r="Q421" s="14" t="str">
        <f t="shared" si="249"/>
        <v/>
      </c>
      <c r="R421" s="14" t="str">
        <f t="shared" si="250"/>
        <v/>
      </c>
      <c r="S421" s="14" t="str">
        <f t="shared" si="251"/>
        <v/>
      </c>
      <c r="T421" s="14" t="str">
        <f t="shared" si="252"/>
        <v/>
      </c>
      <c r="U421" s="15" t="str">
        <f>IF(P421="","",P421*Config!$B$6)</f>
        <v/>
      </c>
      <c r="V421" s="15" t="str">
        <f>IF(Q421="","",Q421*Config!$B$6)</f>
        <v/>
      </c>
      <c r="W421" s="15" t="str">
        <f>IF(R421="","",R421*Config!$B$6)</f>
        <v/>
      </c>
      <c r="X421" s="15" t="str">
        <f>IF(S421="","",S421*Config!$B$6)</f>
        <v/>
      </c>
      <c r="Y421" s="15" t="str">
        <f>IF(T421="","",T421*Config!$B$6)</f>
        <v/>
      </c>
      <c r="Z421" s="15" t="str">
        <f>IF(U421="","",Config!$B$4 + SUM($U$2:U421))</f>
        <v/>
      </c>
      <c r="AA421" s="15" t="str">
        <f>IF(V421="","",Config!$B$4 + SUM($V$2:V421))</f>
        <v/>
      </c>
      <c r="AB421" s="15" t="str">
        <f>IF(W421="","",Config!$B$4 + SUM($W$2:W421))</f>
        <v/>
      </c>
      <c r="AC421" s="15" t="str">
        <f>IF(X421="","",Config!$B$4 + SUM($X$2:X421))</f>
        <v/>
      </c>
      <c r="AD421" s="15" t="str">
        <f>IF(Y421="","",Config!$B$4 + SUM($Y$2:Y421))</f>
        <v/>
      </c>
      <c r="AE421" s="15" t="str">
        <f>IF(P421="","",P421*J421/100*Config!$B$11)</f>
        <v/>
      </c>
      <c r="AF421" s="15" t="str">
        <f>IF(Q421="","",Q421*J421/100*Config!$B$11)</f>
        <v/>
      </c>
      <c r="AG421" s="15" t="str">
        <f>IF(R421="","",R421*J421/100*Config!$B$11)</f>
        <v/>
      </c>
      <c r="AH421" s="15" t="str">
        <f>IF(S421="","",S421*J421/100*Config!$B$11)</f>
        <v/>
      </c>
      <c r="AI421" s="15" t="str">
        <f>IF(T421="","",T421*J421/100*Config!$B$11)</f>
        <v/>
      </c>
      <c r="AJ421" s="15" t="str">
        <f>IF(AE421="","",Config!$B$9 + SUM($AE$2:AE421))</f>
        <v/>
      </c>
      <c r="AK421" s="15" t="str">
        <f>IF(AF421="","",Config!$B$9 + SUM($AF$2:AF421))</f>
        <v/>
      </c>
      <c r="AL421" s="15" t="str">
        <f>IF(AG421="","",Config!$B$9 + SUM($AG$2:AG421))</f>
        <v/>
      </c>
      <c r="AM421" s="15" t="str">
        <f>IF(AH421="","",Config!$B$9 + SUM($AH$2:AH421))</f>
        <v/>
      </c>
      <c r="AN421" s="15" t="str">
        <f>IF(AI421="","",Config!$B$9 + SUM($AI$2:AI421))</f>
        <v/>
      </c>
      <c r="AO421" s="16" t="str">
        <f t="shared" si="233"/>
        <v/>
      </c>
      <c r="AP421" s="16" t="str">
        <f t="shared" si="234"/>
        <v/>
      </c>
      <c r="AQ421" s="16" t="str">
        <f t="shared" si="235"/>
        <v/>
      </c>
      <c r="AR421" s="16" t="str">
        <f t="shared" si="236"/>
        <v/>
      </c>
      <c r="AS421" s="16" t="str">
        <f t="shared" si="237"/>
        <v/>
      </c>
      <c r="AT421" s="17" t="str">
        <f t="shared" si="253"/>
        <v/>
      </c>
      <c r="AU421" s="17" t="str">
        <f t="shared" si="254"/>
        <v/>
      </c>
      <c r="AV421" s="17" t="str">
        <f t="shared" si="255"/>
        <v/>
      </c>
      <c r="AW421" s="17" t="str">
        <f t="shared" si="256"/>
        <v/>
      </c>
      <c r="AX421" s="17" t="str">
        <f t="shared" si="257"/>
        <v/>
      </c>
      <c r="AY421" s="17" t="str">
        <f t="shared" si="238"/>
        <v/>
      </c>
      <c r="AZ421" s="17" t="str">
        <f t="shared" si="239"/>
        <v/>
      </c>
      <c r="BA421" s="17" t="str">
        <f t="shared" si="240"/>
        <v/>
      </c>
      <c r="BB421" s="17" t="str">
        <f t="shared" si="241"/>
        <v/>
      </c>
      <c r="BC421" s="17" t="str">
        <f t="shared" si="242"/>
        <v/>
      </c>
      <c r="BD421" s="17" t="str">
        <f>IF(OR(AE421="",B421=""),"",SUMIFS($AE$2:AE421,$B$2:B421,B421))</f>
        <v/>
      </c>
      <c r="BE421" s="17" t="str">
        <f>IF(OR(AF421="",B421=""),"",SUMIFS($AF$2:AF421,$B$2:B421,B421))</f>
        <v/>
      </c>
      <c r="BF421" s="17" t="str">
        <f>IF(OR(AG421="",B421=""),"",SUMIFS($AG$2:AG421,$B$2:B421,B421))</f>
        <v/>
      </c>
      <c r="BG421" s="17" t="str">
        <f>IF(OR(AH421="",B421=""),"",SUMIFS($AH$2:AH421,$B$2:B421,B421))</f>
        <v/>
      </c>
      <c r="BH421" s="17" t="str">
        <f>IF(OR(AI421="",B421=""),"",SUMIFS($AI$2:AI421,$B$2:B421,B421))</f>
        <v/>
      </c>
      <c r="BI421" s="17" t="str">
        <f t="shared" si="258"/>
        <v/>
      </c>
      <c r="BJ421" s="17" t="str">
        <f t="shared" si="259"/>
        <v/>
      </c>
      <c r="BK421" s="17" t="str">
        <f t="shared" si="260"/>
        <v/>
      </c>
      <c r="BL421" s="17" t="str">
        <f t="shared" si="261"/>
        <v/>
      </c>
      <c r="BM421" s="17" t="str">
        <f t="shared" si="262"/>
        <v/>
      </c>
      <c r="BN421" s="17" t="str">
        <f t="shared" si="243"/>
        <v/>
      </c>
      <c r="BO421" s="17" t="str">
        <f t="shared" si="244"/>
        <v/>
      </c>
      <c r="BP421" s="17" t="str">
        <f t="shared" si="245"/>
        <v/>
      </c>
      <c r="BQ421" s="17" t="str">
        <f t="shared" si="246"/>
        <v/>
      </c>
      <c r="BR421" s="17" t="str">
        <f t="shared" si="247"/>
        <v/>
      </c>
    </row>
    <row r="422" spans="1:70" x14ac:dyDescent="0.25">
      <c r="A422">
        <f t="shared" si="231"/>
        <v>421</v>
      </c>
      <c r="B422" s="9"/>
      <c r="C422" s="12"/>
      <c r="D422" s="11" t="str">
        <f t="shared" si="263"/>
        <v/>
      </c>
      <c r="E422" s="11" t="str">
        <f t="shared" si="232"/>
        <v/>
      </c>
      <c r="F422" s="12"/>
      <c r="G422" s="12"/>
      <c r="H422" s="12"/>
      <c r="I422" s="12"/>
      <c r="J422" s="13"/>
      <c r="K422" s="13"/>
      <c r="L422" s="13"/>
      <c r="M422" s="13"/>
      <c r="N422" s="12"/>
      <c r="O422" s="12"/>
      <c r="P422" s="14" t="str">
        <f t="shared" si="248"/>
        <v/>
      </c>
      <c r="Q422" s="14" t="str">
        <f t="shared" si="249"/>
        <v/>
      </c>
      <c r="R422" s="14" t="str">
        <f t="shared" si="250"/>
        <v/>
      </c>
      <c r="S422" s="14" t="str">
        <f t="shared" si="251"/>
        <v/>
      </c>
      <c r="T422" s="14" t="str">
        <f t="shared" si="252"/>
        <v/>
      </c>
      <c r="U422" s="15" t="str">
        <f>IF(P422="","",P422*Config!$B$6)</f>
        <v/>
      </c>
      <c r="V422" s="15" t="str">
        <f>IF(Q422="","",Q422*Config!$B$6)</f>
        <v/>
      </c>
      <c r="W422" s="15" t="str">
        <f>IF(R422="","",R422*Config!$B$6)</f>
        <v/>
      </c>
      <c r="X422" s="15" t="str">
        <f>IF(S422="","",S422*Config!$B$6)</f>
        <v/>
      </c>
      <c r="Y422" s="15" t="str">
        <f>IF(T422="","",T422*Config!$B$6)</f>
        <v/>
      </c>
      <c r="Z422" s="15" t="str">
        <f>IF(U422="","",Config!$B$4 + SUM($U$2:U422))</f>
        <v/>
      </c>
      <c r="AA422" s="15" t="str">
        <f>IF(V422="","",Config!$B$4 + SUM($V$2:V422))</f>
        <v/>
      </c>
      <c r="AB422" s="15" t="str">
        <f>IF(W422="","",Config!$B$4 + SUM($W$2:W422))</f>
        <v/>
      </c>
      <c r="AC422" s="15" t="str">
        <f>IF(X422="","",Config!$B$4 + SUM($X$2:X422))</f>
        <v/>
      </c>
      <c r="AD422" s="15" t="str">
        <f>IF(Y422="","",Config!$B$4 + SUM($Y$2:Y422))</f>
        <v/>
      </c>
      <c r="AE422" s="15" t="str">
        <f>IF(P422="","",P422*J422/100*Config!$B$11)</f>
        <v/>
      </c>
      <c r="AF422" s="15" t="str">
        <f>IF(Q422="","",Q422*J422/100*Config!$B$11)</f>
        <v/>
      </c>
      <c r="AG422" s="15" t="str">
        <f>IF(R422="","",R422*J422/100*Config!$B$11)</f>
        <v/>
      </c>
      <c r="AH422" s="15" t="str">
        <f>IF(S422="","",S422*J422/100*Config!$B$11)</f>
        <v/>
      </c>
      <c r="AI422" s="15" t="str">
        <f>IF(T422="","",T422*J422/100*Config!$B$11)</f>
        <v/>
      </c>
      <c r="AJ422" s="15" t="str">
        <f>IF(AE422="","",Config!$B$9 + SUM($AE$2:AE422))</f>
        <v/>
      </c>
      <c r="AK422" s="15" t="str">
        <f>IF(AF422="","",Config!$B$9 + SUM($AF$2:AF422))</f>
        <v/>
      </c>
      <c r="AL422" s="15" t="str">
        <f>IF(AG422="","",Config!$B$9 + SUM($AG$2:AG422))</f>
        <v/>
      </c>
      <c r="AM422" s="15" t="str">
        <f>IF(AH422="","",Config!$B$9 + SUM($AH$2:AH422))</f>
        <v/>
      </c>
      <c r="AN422" s="15" t="str">
        <f>IF(AI422="","",Config!$B$9 + SUM($AI$2:AI422))</f>
        <v/>
      </c>
      <c r="AO422" s="16" t="str">
        <f t="shared" si="233"/>
        <v/>
      </c>
      <c r="AP422" s="16" t="str">
        <f t="shared" si="234"/>
        <v/>
      </c>
      <c r="AQ422" s="16" t="str">
        <f t="shared" si="235"/>
        <v/>
      </c>
      <c r="AR422" s="16" t="str">
        <f t="shared" si="236"/>
        <v/>
      </c>
      <c r="AS422" s="16" t="str">
        <f t="shared" si="237"/>
        <v/>
      </c>
      <c r="AT422" s="17" t="str">
        <f t="shared" si="253"/>
        <v/>
      </c>
      <c r="AU422" s="17" t="str">
        <f t="shared" si="254"/>
        <v/>
      </c>
      <c r="AV422" s="17" t="str">
        <f t="shared" si="255"/>
        <v/>
      </c>
      <c r="AW422" s="17" t="str">
        <f t="shared" si="256"/>
        <v/>
      </c>
      <c r="AX422" s="17" t="str">
        <f t="shared" si="257"/>
        <v/>
      </c>
      <c r="AY422" s="17" t="str">
        <f t="shared" si="238"/>
        <v/>
      </c>
      <c r="AZ422" s="17" t="str">
        <f t="shared" si="239"/>
        <v/>
      </c>
      <c r="BA422" s="17" t="str">
        <f t="shared" si="240"/>
        <v/>
      </c>
      <c r="BB422" s="17" t="str">
        <f t="shared" si="241"/>
        <v/>
      </c>
      <c r="BC422" s="17" t="str">
        <f t="shared" si="242"/>
        <v/>
      </c>
      <c r="BD422" s="17" t="str">
        <f>IF(OR(AE422="",B422=""),"",SUMIFS($AE$2:AE422,$B$2:B422,B422))</f>
        <v/>
      </c>
      <c r="BE422" s="17" t="str">
        <f>IF(OR(AF422="",B422=""),"",SUMIFS($AF$2:AF422,$B$2:B422,B422))</f>
        <v/>
      </c>
      <c r="BF422" s="17" t="str">
        <f>IF(OR(AG422="",B422=""),"",SUMIFS($AG$2:AG422,$B$2:B422,B422))</f>
        <v/>
      </c>
      <c r="BG422" s="17" t="str">
        <f>IF(OR(AH422="",B422=""),"",SUMIFS($AH$2:AH422,$B$2:B422,B422))</f>
        <v/>
      </c>
      <c r="BH422" s="17" t="str">
        <f>IF(OR(AI422="",B422=""),"",SUMIFS($AI$2:AI422,$B$2:B422,B422))</f>
        <v/>
      </c>
      <c r="BI422" s="17" t="str">
        <f t="shared" si="258"/>
        <v/>
      </c>
      <c r="BJ422" s="17" t="str">
        <f t="shared" si="259"/>
        <v/>
      </c>
      <c r="BK422" s="17" t="str">
        <f t="shared" si="260"/>
        <v/>
      </c>
      <c r="BL422" s="17" t="str">
        <f t="shared" si="261"/>
        <v/>
      </c>
      <c r="BM422" s="17" t="str">
        <f t="shared" si="262"/>
        <v/>
      </c>
      <c r="BN422" s="17" t="str">
        <f t="shared" si="243"/>
        <v/>
      </c>
      <c r="BO422" s="17" t="str">
        <f t="shared" si="244"/>
        <v/>
      </c>
      <c r="BP422" s="17" t="str">
        <f t="shared" si="245"/>
        <v/>
      </c>
      <c r="BQ422" s="17" t="str">
        <f t="shared" si="246"/>
        <v/>
      </c>
      <c r="BR422" s="17" t="str">
        <f t="shared" si="247"/>
        <v/>
      </c>
    </row>
    <row r="423" spans="1:70" x14ac:dyDescent="0.25">
      <c r="A423">
        <f t="shared" si="231"/>
        <v>422</v>
      </c>
      <c r="B423" s="9"/>
      <c r="C423" s="12"/>
      <c r="D423" s="11" t="str">
        <f t="shared" si="263"/>
        <v/>
      </c>
      <c r="E423" s="11" t="str">
        <f t="shared" si="232"/>
        <v/>
      </c>
      <c r="F423" s="12"/>
      <c r="G423" s="12"/>
      <c r="H423" s="12"/>
      <c r="I423" s="12"/>
      <c r="J423" s="13"/>
      <c r="K423" s="13"/>
      <c r="L423" s="13"/>
      <c r="M423" s="13"/>
      <c r="N423" s="12"/>
      <c r="O423" s="12"/>
      <c r="P423" s="14" t="str">
        <f t="shared" si="248"/>
        <v/>
      </c>
      <c r="Q423" s="14" t="str">
        <f t="shared" si="249"/>
        <v/>
      </c>
      <c r="R423" s="14" t="str">
        <f t="shared" si="250"/>
        <v/>
      </c>
      <c r="S423" s="14" t="str">
        <f t="shared" si="251"/>
        <v/>
      </c>
      <c r="T423" s="14" t="str">
        <f t="shared" si="252"/>
        <v/>
      </c>
      <c r="U423" s="15" t="str">
        <f>IF(P423="","",P423*Config!$B$6)</f>
        <v/>
      </c>
      <c r="V423" s="15" t="str">
        <f>IF(Q423="","",Q423*Config!$B$6)</f>
        <v/>
      </c>
      <c r="W423" s="15" t="str">
        <f>IF(R423="","",R423*Config!$B$6)</f>
        <v/>
      </c>
      <c r="X423" s="15" t="str">
        <f>IF(S423="","",S423*Config!$B$6)</f>
        <v/>
      </c>
      <c r="Y423" s="15" t="str">
        <f>IF(T423="","",T423*Config!$B$6)</f>
        <v/>
      </c>
      <c r="Z423" s="15" t="str">
        <f>IF(U423="","",Config!$B$4 + SUM($U$2:U423))</f>
        <v/>
      </c>
      <c r="AA423" s="15" t="str">
        <f>IF(V423="","",Config!$B$4 + SUM($V$2:V423))</f>
        <v/>
      </c>
      <c r="AB423" s="15" t="str">
        <f>IF(W423="","",Config!$B$4 + SUM($W$2:W423))</f>
        <v/>
      </c>
      <c r="AC423" s="15" t="str">
        <f>IF(X423="","",Config!$B$4 + SUM($X$2:X423))</f>
        <v/>
      </c>
      <c r="AD423" s="15" t="str">
        <f>IF(Y423="","",Config!$B$4 + SUM($Y$2:Y423))</f>
        <v/>
      </c>
      <c r="AE423" s="15" t="str">
        <f>IF(P423="","",P423*J423/100*Config!$B$11)</f>
        <v/>
      </c>
      <c r="AF423" s="15" t="str">
        <f>IF(Q423="","",Q423*J423/100*Config!$B$11)</f>
        <v/>
      </c>
      <c r="AG423" s="15" t="str">
        <f>IF(R423="","",R423*J423/100*Config!$B$11)</f>
        <v/>
      </c>
      <c r="AH423" s="15" t="str">
        <f>IF(S423="","",S423*J423/100*Config!$B$11)</f>
        <v/>
      </c>
      <c r="AI423" s="15" t="str">
        <f>IF(T423="","",T423*J423/100*Config!$B$11)</f>
        <v/>
      </c>
      <c r="AJ423" s="15" t="str">
        <f>IF(AE423="","",Config!$B$9 + SUM($AE$2:AE423))</f>
        <v/>
      </c>
      <c r="AK423" s="15" t="str">
        <f>IF(AF423="","",Config!$B$9 + SUM($AF$2:AF423))</f>
        <v/>
      </c>
      <c r="AL423" s="15" t="str">
        <f>IF(AG423="","",Config!$B$9 + SUM($AG$2:AG423))</f>
        <v/>
      </c>
      <c r="AM423" s="15" t="str">
        <f>IF(AH423="","",Config!$B$9 + SUM($AH$2:AH423))</f>
        <v/>
      </c>
      <c r="AN423" s="15" t="str">
        <f>IF(AI423="","",Config!$B$9 + SUM($AI$2:AI423))</f>
        <v/>
      </c>
      <c r="AO423" s="16" t="str">
        <f t="shared" si="233"/>
        <v/>
      </c>
      <c r="AP423" s="16" t="str">
        <f t="shared" si="234"/>
        <v/>
      </c>
      <c r="AQ423" s="16" t="str">
        <f t="shared" si="235"/>
        <v/>
      </c>
      <c r="AR423" s="16" t="str">
        <f t="shared" si="236"/>
        <v/>
      </c>
      <c r="AS423" s="16" t="str">
        <f t="shared" si="237"/>
        <v/>
      </c>
      <c r="AT423" s="17" t="str">
        <f t="shared" si="253"/>
        <v/>
      </c>
      <c r="AU423" s="17" t="str">
        <f t="shared" si="254"/>
        <v/>
      </c>
      <c r="AV423" s="17" t="str">
        <f t="shared" si="255"/>
        <v/>
      </c>
      <c r="AW423" s="17" t="str">
        <f t="shared" si="256"/>
        <v/>
      </c>
      <c r="AX423" s="17" t="str">
        <f t="shared" si="257"/>
        <v/>
      </c>
      <c r="AY423" s="17" t="str">
        <f t="shared" si="238"/>
        <v/>
      </c>
      <c r="AZ423" s="17" t="str">
        <f t="shared" si="239"/>
        <v/>
      </c>
      <c r="BA423" s="17" t="str">
        <f t="shared" si="240"/>
        <v/>
      </c>
      <c r="BB423" s="17" t="str">
        <f t="shared" si="241"/>
        <v/>
      </c>
      <c r="BC423" s="17" t="str">
        <f t="shared" si="242"/>
        <v/>
      </c>
      <c r="BD423" s="17" t="str">
        <f>IF(OR(AE423="",B423=""),"",SUMIFS($AE$2:AE423,$B$2:B423,B423))</f>
        <v/>
      </c>
      <c r="BE423" s="17" t="str">
        <f>IF(OR(AF423="",B423=""),"",SUMIFS($AF$2:AF423,$B$2:B423,B423))</f>
        <v/>
      </c>
      <c r="BF423" s="17" t="str">
        <f>IF(OR(AG423="",B423=""),"",SUMIFS($AG$2:AG423,$B$2:B423,B423))</f>
        <v/>
      </c>
      <c r="BG423" s="17" t="str">
        <f>IF(OR(AH423="",B423=""),"",SUMIFS($AH$2:AH423,$B$2:B423,B423))</f>
        <v/>
      </c>
      <c r="BH423" s="17" t="str">
        <f>IF(OR(AI423="",B423=""),"",SUMIFS($AI$2:AI423,$B$2:B423,B423))</f>
        <v/>
      </c>
      <c r="BI423" s="17" t="str">
        <f t="shared" si="258"/>
        <v/>
      </c>
      <c r="BJ423" s="17" t="str">
        <f t="shared" si="259"/>
        <v/>
      </c>
      <c r="BK423" s="17" t="str">
        <f t="shared" si="260"/>
        <v/>
      </c>
      <c r="BL423" s="17" t="str">
        <f t="shared" si="261"/>
        <v/>
      </c>
      <c r="BM423" s="17" t="str">
        <f t="shared" si="262"/>
        <v/>
      </c>
      <c r="BN423" s="17" t="str">
        <f t="shared" si="243"/>
        <v/>
      </c>
      <c r="BO423" s="17" t="str">
        <f t="shared" si="244"/>
        <v/>
      </c>
      <c r="BP423" s="17" t="str">
        <f t="shared" si="245"/>
        <v/>
      </c>
      <c r="BQ423" s="17" t="str">
        <f t="shared" si="246"/>
        <v/>
      </c>
      <c r="BR423" s="17" t="str">
        <f t="shared" si="247"/>
        <v/>
      </c>
    </row>
    <row r="424" spans="1:70" x14ac:dyDescent="0.25">
      <c r="A424">
        <f t="shared" si="231"/>
        <v>423</v>
      </c>
      <c r="B424" s="9"/>
      <c r="C424" s="12"/>
      <c r="D424" s="11" t="str">
        <f t="shared" si="263"/>
        <v/>
      </c>
      <c r="E424" s="11" t="str">
        <f t="shared" si="232"/>
        <v/>
      </c>
      <c r="F424" s="12"/>
      <c r="G424" s="12"/>
      <c r="H424" s="12"/>
      <c r="I424" s="12"/>
      <c r="J424" s="13"/>
      <c r="K424" s="13"/>
      <c r="L424" s="13"/>
      <c r="M424" s="13"/>
      <c r="N424" s="12"/>
      <c r="O424" s="12"/>
      <c r="P424" s="14" t="str">
        <f t="shared" si="248"/>
        <v/>
      </c>
      <c r="Q424" s="14" t="str">
        <f t="shared" si="249"/>
        <v/>
      </c>
      <c r="R424" s="14" t="str">
        <f t="shared" si="250"/>
        <v/>
      </c>
      <c r="S424" s="14" t="str">
        <f t="shared" si="251"/>
        <v/>
      </c>
      <c r="T424" s="14" t="str">
        <f t="shared" si="252"/>
        <v/>
      </c>
      <c r="U424" s="15" t="str">
        <f>IF(P424="","",P424*Config!$B$6)</f>
        <v/>
      </c>
      <c r="V424" s="15" t="str">
        <f>IF(Q424="","",Q424*Config!$B$6)</f>
        <v/>
      </c>
      <c r="W424" s="15" t="str">
        <f>IF(R424="","",R424*Config!$B$6)</f>
        <v/>
      </c>
      <c r="X424" s="15" t="str">
        <f>IF(S424="","",S424*Config!$B$6)</f>
        <v/>
      </c>
      <c r="Y424" s="15" t="str">
        <f>IF(T424="","",T424*Config!$B$6)</f>
        <v/>
      </c>
      <c r="Z424" s="15" t="str">
        <f>IF(U424="","",Config!$B$4 + SUM($U$2:U424))</f>
        <v/>
      </c>
      <c r="AA424" s="15" t="str">
        <f>IF(V424="","",Config!$B$4 + SUM($V$2:V424))</f>
        <v/>
      </c>
      <c r="AB424" s="15" t="str">
        <f>IF(W424="","",Config!$B$4 + SUM($W$2:W424))</f>
        <v/>
      </c>
      <c r="AC424" s="15" t="str">
        <f>IF(X424="","",Config!$B$4 + SUM($X$2:X424))</f>
        <v/>
      </c>
      <c r="AD424" s="15" t="str">
        <f>IF(Y424="","",Config!$B$4 + SUM($Y$2:Y424))</f>
        <v/>
      </c>
      <c r="AE424" s="15" t="str">
        <f>IF(P424="","",P424*J424/100*Config!$B$11)</f>
        <v/>
      </c>
      <c r="AF424" s="15" t="str">
        <f>IF(Q424="","",Q424*J424/100*Config!$B$11)</f>
        <v/>
      </c>
      <c r="AG424" s="15" t="str">
        <f>IF(R424="","",R424*J424/100*Config!$B$11)</f>
        <v/>
      </c>
      <c r="AH424" s="15" t="str">
        <f>IF(S424="","",S424*J424/100*Config!$B$11)</f>
        <v/>
      </c>
      <c r="AI424" s="15" t="str">
        <f>IF(T424="","",T424*J424/100*Config!$B$11)</f>
        <v/>
      </c>
      <c r="AJ424" s="15" t="str">
        <f>IF(AE424="","",Config!$B$9 + SUM($AE$2:AE424))</f>
        <v/>
      </c>
      <c r="AK424" s="15" t="str">
        <f>IF(AF424="","",Config!$B$9 + SUM($AF$2:AF424))</f>
        <v/>
      </c>
      <c r="AL424" s="15" t="str">
        <f>IF(AG424="","",Config!$B$9 + SUM($AG$2:AG424))</f>
        <v/>
      </c>
      <c r="AM424" s="15" t="str">
        <f>IF(AH424="","",Config!$B$9 + SUM($AH$2:AH424))</f>
        <v/>
      </c>
      <c r="AN424" s="15" t="str">
        <f>IF(AI424="","",Config!$B$9 + SUM($AI$2:AI424))</f>
        <v/>
      </c>
      <c r="AO424" s="16" t="str">
        <f t="shared" si="233"/>
        <v/>
      </c>
      <c r="AP424" s="16" t="str">
        <f t="shared" si="234"/>
        <v/>
      </c>
      <c r="AQ424" s="16" t="str">
        <f t="shared" si="235"/>
        <v/>
      </c>
      <c r="AR424" s="16" t="str">
        <f t="shared" si="236"/>
        <v/>
      </c>
      <c r="AS424" s="16" t="str">
        <f t="shared" si="237"/>
        <v/>
      </c>
      <c r="AT424" s="17" t="str">
        <f t="shared" si="253"/>
        <v/>
      </c>
      <c r="AU424" s="17" t="str">
        <f t="shared" si="254"/>
        <v/>
      </c>
      <c r="AV424" s="17" t="str">
        <f t="shared" si="255"/>
        <v/>
      </c>
      <c r="AW424" s="17" t="str">
        <f t="shared" si="256"/>
        <v/>
      </c>
      <c r="AX424" s="17" t="str">
        <f t="shared" si="257"/>
        <v/>
      </c>
      <c r="AY424" s="17" t="str">
        <f t="shared" si="238"/>
        <v/>
      </c>
      <c r="AZ424" s="17" t="str">
        <f t="shared" si="239"/>
        <v/>
      </c>
      <c r="BA424" s="17" t="str">
        <f t="shared" si="240"/>
        <v/>
      </c>
      <c r="BB424" s="17" t="str">
        <f t="shared" si="241"/>
        <v/>
      </c>
      <c r="BC424" s="17" t="str">
        <f t="shared" si="242"/>
        <v/>
      </c>
      <c r="BD424" s="17" t="str">
        <f>IF(OR(AE424="",B424=""),"",SUMIFS($AE$2:AE424,$B$2:B424,B424))</f>
        <v/>
      </c>
      <c r="BE424" s="17" t="str">
        <f>IF(OR(AF424="",B424=""),"",SUMIFS($AF$2:AF424,$B$2:B424,B424))</f>
        <v/>
      </c>
      <c r="BF424" s="17" t="str">
        <f>IF(OR(AG424="",B424=""),"",SUMIFS($AG$2:AG424,$B$2:B424,B424))</f>
        <v/>
      </c>
      <c r="BG424" s="17" t="str">
        <f>IF(OR(AH424="",B424=""),"",SUMIFS($AH$2:AH424,$B$2:B424,B424))</f>
        <v/>
      </c>
      <c r="BH424" s="17" t="str">
        <f>IF(OR(AI424="",B424=""),"",SUMIFS($AI$2:AI424,$B$2:B424,B424))</f>
        <v/>
      </c>
      <c r="BI424" s="17" t="str">
        <f t="shared" si="258"/>
        <v/>
      </c>
      <c r="BJ424" s="17" t="str">
        <f t="shared" si="259"/>
        <v/>
      </c>
      <c r="BK424" s="17" t="str">
        <f t="shared" si="260"/>
        <v/>
      </c>
      <c r="BL424" s="17" t="str">
        <f t="shared" si="261"/>
        <v/>
      </c>
      <c r="BM424" s="17" t="str">
        <f t="shared" si="262"/>
        <v/>
      </c>
      <c r="BN424" s="17" t="str">
        <f t="shared" si="243"/>
        <v/>
      </c>
      <c r="BO424" s="17" t="str">
        <f t="shared" si="244"/>
        <v/>
      </c>
      <c r="BP424" s="17" t="str">
        <f t="shared" si="245"/>
        <v/>
      </c>
      <c r="BQ424" s="17" t="str">
        <f t="shared" si="246"/>
        <v/>
      </c>
      <c r="BR424" s="17" t="str">
        <f t="shared" si="247"/>
        <v/>
      </c>
    </row>
    <row r="425" spans="1:70" x14ac:dyDescent="0.25">
      <c r="A425">
        <f t="shared" si="231"/>
        <v>424</v>
      </c>
      <c r="B425" s="9"/>
      <c r="C425" s="12"/>
      <c r="D425" s="11" t="str">
        <f t="shared" si="263"/>
        <v/>
      </c>
      <c r="E425" s="11" t="str">
        <f t="shared" si="232"/>
        <v/>
      </c>
      <c r="F425" s="12"/>
      <c r="G425" s="12"/>
      <c r="H425" s="12"/>
      <c r="I425" s="12"/>
      <c r="J425" s="13"/>
      <c r="K425" s="13"/>
      <c r="L425" s="13"/>
      <c r="M425" s="13"/>
      <c r="N425" s="12"/>
      <c r="O425" s="12"/>
      <c r="P425" s="14" t="str">
        <f t="shared" si="248"/>
        <v/>
      </c>
      <c r="Q425" s="14" t="str">
        <f t="shared" si="249"/>
        <v/>
      </c>
      <c r="R425" s="14" t="str">
        <f t="shared" si="250"/>
        <v/>
      </c>
      <c r="S425" s="14" t="str">
        <f t="shared" si="251"/>
        <v/>
      </c>
      <c r="T425" s="14" t="str">
        <f t="shared" si="252"/>
        <v/>
      </c>
      <c r="U425" s="15" t="str">
        <f>IF(P425="","",P425*Config!$B$6)</f>
        <v/>
      </c>
      <c r="V425" s="15" t="str">
        <f>IF(Q425="","",Q425*Config!$B$6)</f>
        <v/>
      </c>
      <c r="W425" s="15" t="str">
        <f>IF(R425="","",R425*Config!$B$6)</f>
        <v/>
      </c>
      <c r="X425" s="15" t="str">
        <f>IF(S425="","",S425*Config!$B$6)</f>
        <v/>
      </c>
      <c r="Y425" s="15" t="str">
        <f>IF(T425="","",T425*Config!$B$6)</f>
        <v/>
      </c>
      <c r="Z425" s="15" t="str">
        <f>IF(U425="","",Config!$B$4 + SUM($U$2:U425))</f>
        <v/>
      </c>
      <c r="AA425" s="15" t="str">
        <f>IF(V425="","",Config!$B$4 + SUM($V$2:V425))</f>
        <v/>
      </c>
      <c r="AB425" s="15" t="str">
        <f>IF(W425="","",Config!$B$4 + SUM($W$2:W425))</f>
        <v/>
      </c>
      <c r="AC425" s="15" t="str">
        <f>IF(X425="","",Config!$B$4 + SUM($X$2:X425))</f>
        <v/>
      </c>
      <c r="AD425" s="15" t="str">
        <f>IF(Y425="","",Config!$B$4 + SUM($Y$2:Y425))</f>
        <v/>
      </c>
      <c r="AE425" s="15" t="str">
        <f>IF(P425="","",P425*J425/100*Config!$B$11)</f>
        <v/>
      </c>
      <c r="AF425" s="15" t="str">
        <f>IF(Q425="","",Q425*J425/100*Config!$B$11)</f>
        <v/>
      </c>
      <c r="AG425" s="15" t="str">
        <f>IF(R425="","",R425*J425/100*Config!$B$11)</f>
        <v/>
      </c>
      <c r="AH425" s="15" t="str">
        <f>IF(S425="","",S425*J425/100*Config!$B$11)</f>
        <v/>
      </c>
      <c r="AI425" s="15" t="str">
        <f>IF(T425="","",T425*J425/100*Config!$B$11)</f>
        <v/>
      </c>
      <c r="AJ425" s="15" t="str">
        <f>IF(AE425="","",Config!$B$9 + SUM($AE$2:AE425))</f>
        <v/>
      </c>
      <c r="AK425" s="15" t="str">
        <f>IF(AF425="","",Config!$B$9 + SUM($AF$2:AF425))</f>
        <v/>
      </c>
      <c r="AL425" s="15" t="str">
        <f>IF(AG425="","",Config!$B$9 + SUM($AG$2:AG425))</f>
        <v/>
      </c>
      <c r="AM425" s="15" t="str">
        <f>IF(AH425="","",Config!$B$9 + SUM($AH$2:AH425))</f>
        <v/>
      </c>
      <c r="AN425" s="15" t="str">
        <f>IF(AI425="","",Config!$B$9 + SUM($AI$2:AI425))</f>
        <v/>
      </c>
      <c r="AO425" s="16" t="str">
        <f t="shared" si="233"/>
        <v/>
      </c>
      <c r="AP425" s="16" t="str">
        <f t="shared" si="234"/>
        <v/>
      </c>
      <c r="AQ425" s="16" t="str">
        <f t="shared" si="235"/>
        <v/>
      </c>
      <c r="AR425" s="16" t="str">
        <f t="shared" si="236"/>
        <v/>
      </c>
      <c r="AS425" s="16" t="str">
        <f t="shared" si="237"/>
        <v/>
      </c>
      <c r="AT425" s="17" t="str">
        <f t="shared" si="253"/>
        <v/>
      </c>
      <c r="AU425" s="17" t="str">
        <f t="shared" si="254"/>
        <v/>
      </c>
      <c r="AV425" s="17" t="str">
        <f t="shared" si="255"/>
        <v/>
      </c>
      <c r="AW425" s="17" t="str">
        <f t="shared" si="256"/>
        <v/>
      </c>
      <c r="AX425" s="17" t="str">
        <f t="shared" si="257"/>
        <v/>
      </c>
      <c r="AY425" s="17" t="str">
        <f t="shared" si="238"/>
        <v/>
      </c>
      <c r="AZ425" s="17" t="str">
        <f t="shared" si="239"/>
        <v/>
      </c>
      <c r="BA425" s="17" t="str">
        <f t="shared" si="240"/>
        <v/>
      </c>
      <c r="BB425" s="17" t="str">
        <f t="shared" si="241"/>
        <v/>
      </c>
      <c r="BC425" s="17" t="str">
        <f t="shared" si="242"/>
        <v/>
      </c>
      <c r="BD425" s="17" t="str">
        <f>IF(OR(AE425="",B425=""),"",SUMIFS($AE$2:AE425,$B$2:B425,B425))</f>
        <v/>
      </c>
      <c r="BE425" s="17" t="str">
        <f>IF(OR(AF425="",B425=""),"",SUMIFS($AF$2:AF425,$B$2:B425,B425))</f>
        <v/>
      </c>
      <c r="BF425" s="17" t="str">
        <f>IF(OR(AG425="",B425=""),"",SUMIFS($AG$2:AG425,$B$2:B425,B425))</f>
        <v/>
      </c>
      <c r="BG425" s="17" t="str">
        <f>IF(OR(AH425="",B425=""),"",SUMIFS($AH$2:AH425,$B$2:B425,B425))</f>
        <v/>
      </c>
      <c r="BH425" s="17" t="str">
        <f>IF(OR(AI425="",B425=""),"",SUMIFS($AI$2:AI425,$B$2:B425,B425))</f>
        <v/>
      </c>
      <c r="BI425" s="17" t="str">
        <f t="shared" si="258"/>
        <v/>
      </c>
      <c r="BJ425" s="17" t="str">
        <f t="shared" si="259"/>
        <v/>
      </c>
      <c r="BK425" s="17" t="str">
        <f t="shared" si="260"/>
        <v/>
      </c>
      <c r="BL425" s="17" t="str">
        <f t="shared" si="261"/>
        <v/>
      </c>
      <c r="BM425" s="17" t="str">
        <f t="shared" si="262"/>
        <v/>
      </c>
      <c r="BN425" s="17" t="str">
        <f t="shared" si="243"/>
        <v/>
      </c>
      <c r="BO425" s="17" t="str">
        <f t="shared" si="244"/>
        <v/>
      </c>
      <c r="BP425" s="17" t="str">
        <f t="shared" si="245"/>
        <v/>
      </c>
      <c r="BQ425" s="17" t="str">
        <f t="shared" si="246"/>
        <v/>
      </c>
      <c r="BR425" s="17" t="str">
        <f t="shared" si="247"/>
        <v/>
      </c>
    </row>
    <row r="426" spans="1:70" x14ac:dyDescent="0.25">
      <c r="A426">
        <f t="shared" si="231"/>
        <v>425</v>
      </c>
      <c r="B426" s="9"/>
      <c r="C426" s="12"/>
      <c r="D426" s="11" t="str">
        <f t="shared" si="263"/>
        <v/>
      </c>
      <c r="E426" s="11" t="str">
        <f t="shared" si="232"/>
        <v/>
      </c>
      <c r="F426" s="12"/>
      <c r="G426" s="12"/>
      <c r="H426" s="12"/>
      <c r="I426" s="12"/>
      <c r="J426" s="13"/>
      <c r="K426" s="13"/>
      <c r="L426" s="13"/>
      <c r="M426" s="13"/>
      <c r="N426" s="12"/>
      <c r="O426" s="12"/>
      <c r="P426" s="14" t="str">
        <f t="shared" si="248"/>
        <v/>
      </c>
      <c r="Q426" s="14" t="str">
        <f t="shared" si="249"/>
        <v/>
      </c>
      <c r="R426" s="14" t="str">
        <f t="shared" si="250"/>
        <v/>
      </c>
      <c r="S426" s="14" t="str">
        <f t="shared" si="251"/>
        <v/>
      </c>
      <c r="T426" s="14" t="str">
        <f t="shared" si="252"/>
        <v/>
      </c>
      <c r="U426" s="15" t="str">
        <f>IF(P426="","",P426*Config!$B$6)</f>
        <v/>
      </c>
      <c r="V426" s="15" t="str">
        <f>IF(Q426="","",Q426*Config!$B$6)</f>
        <v/>
      </c>
      <c r="W426" s="15" t="str">
        <f>IF(R426="","",R426*Config!$B$6)</f>
        <v/>
      </c>
      <c r="X426" s="15" t="str">
        <f>IF(S426="","",S426*Config!$B$6)</f>
        <v/>
      </c>
      <c r="Y426" s="15" t="str">
        <f>IF(T426="","",T426*Config!$B$6)</f>
        <v/>
      </c>
      <c r="Z426" s="15" t="str">
        <f>IF(U426="","",Config!$B$4 + SUM($U$2:U426))</f>
        <v/>
      </c>
      <c r="AA426" s="15" t="str">
        <f>IF(V426="","",Config!$B$4 + SUM($V$2:V426))</f>
        <v/>
      </c>
      <c r="AB426" s="15" t="str">
        <f>IF(W426="","",Config!$B$4 + SUM($W$2:W426))</f>
        <v/>
      </c>
      <c r="AC426" s="15" t="str">
        <f>IF(X426="","",Config!$B$4 + SUM($X$2:X426))</f>
        <v/>
      </c>
      <c r="AD426" s="15" t="str">
        <f>IF(Y426="","",Config!$B$4 + SUM($Y$2:Y426))</f>
        <v/>
      </c>
      <c r="AE426" s="15" t="str">
        <f>IF(P426="","",P426*J426/100*Config!$B$11)</f>
        <v/>
      </c>
      <c r="AF426" s="15" t="str">
        <f>IF(Q426="","",Q426*J426/100*Config!$B$11)</f>
        <v/>
      </c>
      <c r="AG426" s="15" t="str">
        <f>IF(R426="","",R426*J426/100*Config!$B$11)</f>
        <v/>
      </c>
      <c r="AH426" s="15" t="str">
        <f>IF(S426="","",S426*J426/100*Config!$B$11)</f>
        <v/>
      </c>
      <c r="AI426" s="15" t="str">
        <f>IF(T426="","",T426*J426/100*Config!$B$11)</f>
        <v/>
      </c>
      <c r="AJ426" s="15" t="str">
        <f>IF(AE426="","",Config!$B$9 + SUM($AE$2:AE426))</f>
        <v/>
      </c>
      <c r="AK426" s="15" t="str">
        <f>IF(AF426="","",Config!$B$9 + SUM($AF$2:AF426))</f>
        <v/>
      </c>
      <c r="AL426" s="15" t="str">
        <f>IF(AG426="","",Config!$B$9 + SUM($AG$2:AG426))</f>
        <v/>
      </c>
      <c r="AM426" s="15" t="str">
        <f>IF(AH426="","",Config!$B$9 + SUM($AH$2:AH426))</f>
        <v/>
      </c>
      <c r="AN426" s="15" t="str">
        <f>IF(AI426="","",Config!$B$9 + SUM($AI$2:AI426))</f>
        <v/>
      </c>
      <c r="AO426" s="16" t="str">
        <f t="shared" si="233"/>
        <v/>
      </c>
      <c r="AP426" s="16" t="str">
        <f t="shared" si="234"/>
        <v/>
      </c>
      <c r="AQ426" s="16" t="str">
        <f t="shared" si="235"/>
        <v/>
      </c>
      <c r="AR426" s="16" t="str">
        <f t="shared" si="236"/>
        <v/>
      </c>
      <c r="AS426" s="16" t="str">
        <f t="shared" si="237"/>
        <v/>
      </c>
      <c r="AT426" s="17" t="str">
        <f t="shared" si="253"/>
        <v/>
      </c>
      <c r="AU426" s="17" t="str">
        <f t="shared" si="254"/>
        <v/>
      </c>
      <c r="AV426" s="17" t="str">
        <f t="shared" si="255"/>
        <v/>
      </c>
      <c r="AW426" s="17" t="str">
        <f t="shared" si="256"/>
        <v/>
      </c>
      <c r="AX426" s="17" t="str">
        <f t="shared" si="257"/>
        <v/>
      </c>
      <c r="AY426" s="17" t="str">
        <f t="shared" si="238"/>
        <v/>
      </c>
      <c r="AZ426" s="17" t="str">
        <f t="shared" si="239"/>
        <v/>
      </c>
      <c r="BA426" s="17" t="str">
        <f t="shared" si="240"/>
        <v/>
      </c>
      <c r="BB426" s="17" t="str">
        <f t="shared" si="241"/>
        <v/>
      </c>
      <c r="BC426" s="17" t="str">
        <f t="shared" si="242"/>
        <v/>
      </c>
      <c r="BD426" s="17" t="str">
        <f>IF(OR(AE426="",B426=""),"",SUMIFS($AE$2:AE426,$B$2:B426,B426))</f>
        <v/>
      </c>
      <c r="BE426" s="17" t="str">
        <f>IF(OR(AF426="",B426=""),"",SUMIFS($AF$2:AF426,$B$2:B426,B426))</f>
        <v/>
      </c>
      <c r="BF426" s="17" t="str">
        <f>IF(OR(AG426="",B426=""),"",SUMIFS($AG$2:AG426,$B$2:B426,B426))</f>
        <v/>
      </c>
      <c r="BG426" s="17" t="str">
        <f>IF(OR(AH426="",B426=""),"",SUMIFS($AH$2:AH426,$B$2:B426,B426))</f>
        <v/>
      </c>
      <c r="BH426" s="17" t="str">
        <f>IF(OR(AI426="",B426=""),"",SUMIFS($AI$2:AI426,$B$2:B426,B426))</f>
        <v/>
      </c>
      <c r="BI426" s="17" t="str">
        <f t="shared" si="258"/>
        <v/>
      </c>
      <c r="BJ426" s="17" t="str">
        <f t="shared" si="259"/>
        <v/>
      </c>
      <c r="BK426" s="17" t="str">
        <f t="shared" si="260"/>
        <v/>
      </c>
      <c r="BL426" s="17" t="str">
        <f t="shared" si="261"/>
        <v/>
      </c>
      <c r="BM426" s="17" t="str">
        <f t="shared" si="262"/>
        <v/>
      </c>
      <c r="BN426" s="17" t="str">
        <f t="shared" si="243"/>
        <v/>
      </c>
      <c r="BO426" s="17" t="str">
        <f t="shared" si="244"/>
        <v/>
      </c>
      <c r="BP426" s="17" t="str">
        <f t="shared" si="245"/>
        <v/>
      </c>
      <c r="BQ426" s="17" t="str">
        <f t="shared" si="246"/>
        <v/>
      </c>
      <c r="BR426" s="17" t="str">
        <f t="shared" si="247"/>
        <v/>
      </c>
    </row>
    <row r="427" spans="1:70" x14ac:dyDescent="0.25">
      <c r="A427">
        <f t="shared" si="231"/>
        <v>426</v>
      </c>
      <c r="B427" s="9"/>
      <c r="C427" s="12"/>
      <c r="D427" s="11" t="str">
        <f t="shared" si="263"/>
        <v/>
      </c>
      <c r="E427" s="11" t="str">
        <f t="shared" si="232"/>
        <v/>
      </c>
      <c r="F427" s="12"/>
      <c r="G427" s="12"/>
      <c r="H427" s="12"/>
      <c r="I427" s="12"/>
      <c r="J427" s="13"/>
      <c r="K427" s="13"/>
      <c r="L427" s="13"/>
      <c r="M427" s="13"/>
      <c r="N427" s="12"/>
      <c r="O427" s="12"/>
      <c r="P427" s="14" t="str">
        <f t="shared" si="248"/>
        <v/>
      </c>
      <c r="Q427" s="14" t="str">
        <f t="shared" si="249"/>
        <v/>
      </c>
      <c r="R427" s="14" t="str">
        <f t="shared" si="250"/>
        <v/>
      </c>
      <c r="S427" s="14" t="str">
        <f t="shared" si="251"/>
        <v/>
      </c>
      <c r="T427" s="14" t="str">
        <f t="shared" si="252"/>
        <v/>
      </c>
      <c r="U427" s="15" t="str">
        <f>IF(P427="","",P427*Config!$B$6)</f>
        <v/>
      </c>
      <c r="V427" s="15" t="str">
        <f>IF(Q427="","",Q427*Config!$B$6)</f>
        <v/>
      </c>
      <c r="W427" s="15" t="str">
        <f>IF(R427="","",R427*Config!$B$6)</f>
        <v/>
      </c>
      <c r="X427" s="15" t="str">
        <f>IF(S427="","",S427*Config!$B$6)</f>
        <v/>
      </c>
      <c r="Y427" s="15" t="str">
        <f>IF(T427="","",T427*Config!$B$6)</f>
        <v/>
      </c>
      <c r="Z427" s="15" t="str">
        <f>IF(U427="","",Config!$B$4 + SUM($U$2:U427))</f>
        <v/>
      </c>
      <c r="AA427" s="15" t="str">
        <f>IF(V427="","",Config!$B$4 + SUM($V$2:V427))</f>
        <v/>
      </c>
      <c r="AB427" s="15" t="str">
        <f>IF(W427="","",Config!$B$4 + SUM($W$2:W427))</f>
        <v/>
      </c>
      <c r="AC427" s="15" t="str">
        <f>IF(X427="","",Config!$B$4 + SUM($X$2:X427))</f>
        <v/>
      </c>
      <c r="AD427" s="15" t="str">
        <f>IF(Y427="","",Config!$B$4 + SUM($Y$2:Y427))</f>
        <v/>
      </c>
      <c r="AE427" s="15" t="str">
        <f>IF(P427="","",P427*J427/100*Config!$B$11)</f>
        <v/>
      </c>
      <c r="AF427" s="15" t="str">
        <f>IF(Q427="","",Q427*J427/100*Config!$B$11)</f>
        <v/>
      </c>
      <c r="AG427" s="15" t="str">
        <f>IF(R427="","",R427*J427/100*Config!$B$11)</f>
        <v/>
      </c>
      <c r="AH427" s="15" t="str">
        <f>IF(S427="","",S427*J427/100*Config!$B$11)</f>
        <v/>
      </c>
      <c r="AI427" s="15" t="str">
        <f>IF(T427="","",T427*J427/100*Config!$B$11)</f>
        <v/>
      </c>
      <c r="AJ427" s="15" t="str">
        <f>IF(AE427="","",Config!$B$9 + SUM($AE$2:AE427))</f>
        <v/>
      </c>
      <c r="AK427" s="15" t="str">
        <f>IF(AF427="","",Config!$B$9 + SUM($AF$2:AF427))</f>
        <v/>
      </c>
      <c r="AL427" s="15" t="str">
        <f>IF(AG427="","",Config!$B$9 + SUM($AG$2:AG427))</f>
        <v/>
      </c>
      <c r="AM427" s="15" t="str">
        <f>IF(AH427="","",Config!$B$9 + SUM($AH$2:AH427))</f>
        <v/>
      </c>
      <c r="AN427" s="15" t="str">
        <f>IF(AI427="","",Config!$B$9 + SUM($AI$2:AI427))</f>
        <v/>
      </c>
      <c r="AO427" s="16" t="str">
        <f t="shared" si="233"/>
        <v/>
      </c>
      <c r="AP427" s="16" t="str">
        <f t="shared" si="234"/>
        <v/>
      </c>
      <c r="AQ427" s="16" t="str">
        <f t="shared" si="235"/>
        <v/>
      </c>
      <c r="AR427" s="16" t="str">
        <f t="shared" si="236"/>
        <v/>
      </c>
      <c r="AS427" s="16" t="str">
        <f t="shared" si="237"/>
        <v/>
      </c>
      <c r="AT427" s="17" t="str">
        <f t="shared" si="253"/>
        <v/>
      </c>
      <c r="AU427" s="17" t="str">
        <f t="shared" si="254"/>
        <v/>
      </c>
      <c r="AV427" s="17" t="str">
        <f t="shared" si="255"/>
        <v/>
      </c>
      <c r="AW427" s="17" t="str">
        <f t="shared" si="256"/>
        <v/>
      </c>
      <c r="AX427" s="17" t="str">
        <f t="shared" si="257"/>
        <v/>
      </c>
      <c r="AY427" s="17" t="str">
        <f t="shared" si="238"/>
        <v/>
      </c>
      <c r="AZ427" s="17" t="str">
        <f t="shared" si="239"/>
        <v/>
      </c>
      <c r="BA427" s="17" t="str">
        <f t="shared" si="240"/>
        <v/>
      </c>
      <c r="BB427" s="17" t="str">
        <f t="shared" si="241"/>
        <v/>
      </c>
      <c r="BC427" s="17" t="str">
        <f t="shared" si="242"/>
        <v/>
      </c>
      <c r="BD427" s="17" t="str">
        <f>IF(OR(AE427="",B427=""),"",SUMIFS($AE$2:AE427,$B$2:B427,B427))</f>
        <v/>
      </c>
      <c r="BE427" s="17" t="str">
        <f>IF(OR(AF427="",B427=""),"",SUMIFS($AF$2:AF427,$B$2:B427,B427))</f>
        <v/>
      </c>
      <c r="BF427" s="17" t="str">
        <f>IF(OR(AG427="",B427=""),"",SUMIFS($AG$2:AG427,$B$2:B427,B427))</f>
        <v/>
      </c>
      <c r="BG427" s="17" t="str">
        <f>IF(OR(AH427="",B427=""),"",SUMIFS($AH$2:AH427,$B$2:B427,B427))</f>
        <v/>
      </c>
      <c r="BH427" s="17" t="str">
        <f>IF(OR(AI427="",B427=""),"",SUMIFS($AI$2:AI427,$B$2:B427,B427))</f>
        <v/>
      </c>
      <c r="BI427" s="17" t="str">
        <f t="shared" si="258"/>
        <v/>
      </c>
      <c r="BJ427" s="17" t="str">
        <f t="shared" si="259"/>
        <v/>
      </c>
      <c r="BK427" s="17" t="str">
        <f t="shared" si="260"/>
        <v/>
      </c>
      <c r="BL427" s="17" t="str">
        <f t="shared" si="261"/>
        <v/>
      </c>
      <c r="BM427" s="17" t="str">
        <f t="shared" si="262"/>
        <v/>
      </c>
      <c r="BN427" s="17" t="str">
        <f t="shared" si="243"/>
        <v/>
      </c>
      <c r="BO427" s="17" t="str">
        <f t="shared" si="244"/>
        <v/>
      </c>
      <c r="BP427" s="17" t="str">
        <f t="shared" si="245"/>
        <v/>
      </c>
      <c r="BQ427" s="17" t="str">
        <f t="shared" si="246"/>
        <v/>
      </c>
      <c r="BR427" s="17" t="str">
        <f t="shared" si="247"/>
        <v/>
      </c>
    </row>
    <row r="428" spans="1:70" x14ac:dyDescent="0.25">
      <c r="A428">
        <f t="shared" si="231"/>
        <v>427</v>
      </c>
      <c r="B428" s="9"/>
      <c r="C428" s="12"/>
      <c r="D428" s="11" t="str">
        <f t="shared" si="263"/>
        <v/>
      </c>
      <c r="E428" s="11" t="str">
        <f t="shared" si="232"/>
        <v/>
      </c>
      <c r="F428" s="12"/>
      <c r="G428" s="12"/>
      <c r="H428" s="12"/>
      <c r="I428" s="12"/>
      <c r="J428" s="13"/>
      <c r="K428" s="13"/>
      <c r="L428" s="13"/>
      <c r="M428" s="13"/>
      <c r="N428" s="12"/>
      <c r="O428" s="12"/>
      <c r="P428" s="14" t="str">
        <f t="shared" si="248"/>
        <v/>
      </c>
      <c r="Q428" s="14" t="str">
        <f t="shared" si="249"/>
        <v/>
      </c>
      <c r="R428" s="14" t="str">
        <f t="shared" si="250"/>
        <v/>
      </c>
      <c r="S428" s="14" t="str">
        <f t="shared" si="251"/>
        <v/>
      </c>
      <c r="T428" s="14" t="str">
        <f t="shared" si="252"/>
        <v/>
      </c>
      <c r="U428" s="15" t="str">
        <f>IF(P428="","",P428*Config!$B$6)</f>
        <v/>
      </c>
      <c r="V428" s="15" t="str">
        <f>IF(Q428="","",Q428*Config!$B$6)</f>
        <v/>
      </c>
      <c r="W428" s="15" t="str">
        <f>IF(R428="","",R428*Config!$B$6)</f>
        <v/>
      </c>
      <c r="X428" s="15" t="str">
        <f>IF(S428="","",S428*Config!$B$6)</f>
        <v/>
      </c>
      <c r="Y428" s="15" t="str">
        <f>IF(T428="","",T428*Config!$B$6)</f>
        <v/>
      </c>
      <c r="Z428" s="15" t="str">
        <f>IF(U428="","",Config!$B$4 + SUM($U$2:U428))</f>
        <v/>
      </c>
      <c r="AA428" s="15" t="str">
        <f>IF(V428="","",Config!$B$4 + SUM($V$2:V428))</f>
        <v/>
      </c>
      <c r="AB428" s="15" t="str">
        <f>IF(W428="","",Config!$B$4 + SUM($W$2:W428))</f>
        <v/>
      </c>
      <c r="AC428" s="15" t="str">
        <f>IF(X428="","",Config!$B$4 + SUM($X$2:X428))</f>
        <v/>
      </c>
      <c r="AD428" s="15" t="str">
        <f>IF(Y428="","",Config!$B$4 + SUM($Y$2:Y428))</f>
        <v/>
      </c>
      <c r="AE428" s="15" t="str">
        <f>IF(P428="","",P428*J428/100*Config!$B$11)</f>
        <v/>
      </c>
      <c r="AF428" s="15" t="str">
        <f>IF(Q428="","",Q428*J428/100*Config!$B$11)</f>
        <v/>
      </c>
      <c r="AG428" s="15" t="str">
        <f>IF(R428="","",R428*J428/100*Config!$B$11)</f>
        <v/>
      </c>
      <c r="AH428" s="15" t="str">
        <f>IF(S428="","",S428*J428/100*Config!$B$11)</f>
        <v/>
      </c>
      <c r="AI428" s="15" t="str">
        <f>IF(T428="","",T428*J428/100*Config!$B$11)</f>
        <v/>
      </c>
      <c r="AJ428" s="15" t="str">
        <f>IF(AE428="","",Config!$B$9 + SUM($AE$2:AE428))</f>
        <v/>
      </c>
      <c r="AK428" s="15" t="str">
        <f>IF(AF428="","",Config!$B$9 + SUM($AF$2:AF428))</f>
        <v/>
      </c>
      <c r="AL428" s="15" t="str">
        <f>IF(AG428="","",Config!$B$9 + SUM($AG$2:AG428))</f>
        <v/>
      </c>
      <c r="AM428" s="15" t="str">
        <f>IF(AH428="","",Config!$B$9 + SUM($AH$2:AH428))</f>
        <v/>
      </c>
      <c r="AN428" s="15" t="str">
        <f>IF(AI428="","",Config!$B$9 + SUM($AI$2:AI428))</f>
        <v/>
      </c>
      <c r="AO428" s="16" t="str">
        <f t="shared" si="233"/>
        <v/>
      </c>
      <c r="AP428" s="16" t="str">
        <f t="shared" si="234"/>
        <v/>
      </c>
      <c r="AQ428" s="16" t="str">
        <f t="shared" si="235"/>
        <v/>
      </c>
      <c r="AR428" s="16" t="str">
        <f t="shared" si="236"/>
        <v/>
      </c>
      <c r="AS428" s="16" t="str">
        <f t="shared" si="237"/>
        <v/>
      </c>
      <c r="AT428" s="17" t="str">
        <f t="shared" si="253"/>
        <v/>
      </c>
      <c r="AU428" s="17" t="str">
        <f t="shared" si="254"/>
        <v/>
      </c>
      <c r="AV428" s="17" t="str">
        <f t="shared" si="255"/>
        <v/>
      </c>
      <c r="AW428" s="17" t="str">
        <f t="shared" si="256"/>
        <v/>
      </c>
      <c r="AX428" s="17" t="str">
        <f t="shared" si="257"/>
        <v/>
      </c>
      <c r="AY428" s="17" t="str">
        <f t="shared" si="238"/>
        <v/>
      </c>
      <c r="AZ428" s="17" t="str">
        <f t="shared" si="239"/>
        <v/>
      </c>
      <c r="BA428" s="17" t="str">
        <f t="shared" si="240"/>
        <v/>
      </c>
      <c r="BB428" s="17" t="str">
        <f t="shared" si="241"/>
        <v/>
      </c>
      <c r="BC428" s="17" t="str">
        <f t="shared" si="242"/>
        <v/>
      </c>
      <c r="BD428" s="17" t="str">
        <f>IF(OR(AE428="",B428=""),"",SUMIFS($AE$2:AE428,$B$2:B428,B428))</f>
        <v/>
      </c>
      <c r="BE428" s="17" t="str">
        <f>IF(OR(AF428="",B428=""),"",SUMIFS($AF$2:AF428,$B$2:B428,B428))</f>
        <v/>
      </c>
      <c r="BF428" s="17" t="str">
        <f>IF(OR(AG428="",B428=""),"",SUMIFS($AG$2:AG428,$B$2:B428,B428))</f>
        <v/>
      </c>
      <c r="BG428" s="17" t="str">
        <f>IF(OR(AH428="",B428=""),"",SUMIFS($AH$2:AH428,$B$2:B428,B428))</f>
        <v/>
      </c>
      <c r="BH428" s="17" t="str">
        <f>IF(OR(AI428="",B428=""),"",SUMIFS($AI$2:AI428,$B$2:B428,B428))</f>
        <v/>
      </c>
      <c r="BI428" s="17" t="str">
        <f t="shared" si="258"/>
        <v/>
      </c>
      <c r="BJ428" s="17" t="str">
        <f t="shared" si="259"/>
        <v/>
      </c>
      <c r="BK428" s="17" t="str">
        <f t="shared" si="260"/>
        <v/>
      </c>
      <c r="BL428" s="17" t="str">
        <f t="shared" si="261"/>
        <v/>
      </c>
      <c r="BM428" s="17" t="str">
        <f t="shared" si="262"/>
        <v/>
      </c>
      <c r="BN428" s="17" t="str">
        <f t="shared" si="243"/>
        <v/>
      </c>
      <c r="BO428" s="17" t="str">
        <f t="shared" si="244"/>
        <v/>
      </c>
      <c r="BP428" s="17" t="str">
        <f t="shared" si="245"/>
        <v/>
      </c>
      <c r="BQ428" s="17" t="str">
        <f t="shared" si="246"/>
        <v/>
      </c>
      <c r="BR428" s="17" t="str">
        <f t="shared" si="247"/>
        <v/>
      </c>
    </row>
    <row r="429" spans="1:70" x14ac:dyDescent="0.25">
      <c r="A429">
        <f t="shared" si="231"/>
        <v>428</v>
      </c>
      <c r="B429" s="9"/>
      <c r="C429" s="12"/>
      <c r="D429" s="11" t="str">
        <f t="shared" si="263"/>
        <v/>
      </c>
      <c r="E429" s="11" t="str">
        <f t="shared" si="232"/>
        <v/>
      </c>
      <c r="F429" s="12"/>
      <c r="G429" s="12"/>
      <c r="H429" s="12"/>
      <c r="I429" s="12"/>
      <c r="J429" s="13"/>
      <c r="K429" s="13"/>
      <c r="L429" s="13"/>
      <c r="M429" s="13"/>
      <c r="N429" s="12"/>
      <c r="O429" s="12"/>
      <c r="P429" s="14" t="str">
        <f t="shared" si="248"/>
        <v/>
      </c>
      <c r="Q429" s="14" t="str">
        <f t="shared" si="249"/>
        <v/>
      </c>
      <c r="R429" s="14" t="str">
        <f t="shared" si="250"/>
        <v/>
      </c>
      <c r="S429" s="14" t="str">
        <f t="shared" si="251"/>
        <v/>
      </c>
      <c r="T429" s="14" t="str">
        <f t="shared" si="252"/>
        <v/>
      </c>
      <c r="U429" s="15" t="str">
        <f>IF(P429="","",P429*Config!$B$6)</f>
        <v/>
      </c>
      <c r="V429" s="15" t="str">
        <f>IF(Q429="","",Q429*Config!$B$6)</f>
        <v/>
      </c>
      <c r="W429" s="15" t="str">
        <f>IF(R429="","",R429*Config!$B$6)</f>
        <v/>
      </c>
      <c r="X429" s="15" t="str">
        <f>IF(S429="","",S429*Config!$B$6)</f>
        <v/>
      </c>
      <c r="Y429" s="15" t="str">
        <f>IF(T429="","",T429*Config!$B$6)</f>
        <v/>
      </c>
      <c r="Z429" s="15" t="str">
        <f>IF(U429="","",Config!$B$4 + SUM($U$2:U429))</f>
        <v/>
      </c>
      <c r="AA429" s="15" t="str">
        <f>IF(V429="","",Config!$B$4 + SUM($V$2:V429))</f>
        <v/>
      </c>
      <c r="AB429" s="15" t="str">
        <f>IF(W429="","",Config!$B$4 + SUM($W$2:W429))</f>
        <v/>
      </c>
      <c r="AC429" s="15" t="str">
        <f>IF(X429="","",Config!$B$4 + SUM($X$2:X429))</f>
        <v/>
      </c>
      <c r="AD429" s="15" t="str">
        <f>IF(Y429="","",Config!$B$4 + SUM($Y$2:Y429))</f>
        <v/>
      </c>
      <c r="AE429" s="15" t="str">
        <f>IF(P429="","",P429*J429/100*Config!$B$11)</f>
        <v/>
      </c>
      <c r="AF429" s="15" t="str">
        <f>IF(Q429="","",Q429*J429/100*Config!$B$11)</f>
        <v/>
      </c>
      <c r="AG429" s="15" t="str">
        <f>IF(R429="","",R429*J429/100*Config!$B$11)</f>
        <v/>
      </c>
      <c r="AH429" s="15" t="str">
        <f>IF(S429="","",S429*J429/100*Config!$B$11)</f>
        <v/>
      </c>
      <c r="AI429" s="15" t="str">
        <f>IF(T429="","",T429*J429/100*Config!$B$11)</f>
        <v/>
      </c>
      <c r="AJ429" s="15" t="str">
        <f>IF(AE429="","",Config!$B$9 + SUM($AE$2:AE429))</f>
        <v/>
      </c>
      <c r="AK429" s="15" t="str">
        <f>IF(AF429="","",Config!$B$9 + SUM($AF$2:AF429))</f>
        <v/>
      </c>
      <c r="AL429" s="15" t="str">
        <f>IF(AG429="","",Config!$B$9 + SUM($AG$2:AG429))</f>
        <v/>
      </c>
      <c r="AM429" s="15" t="str">
        <f>IF(AH429="","",Config!$B$9 + SUM($AH$2:AH429))</f>
        <v/>
      </c>
      <c r="AN429" s="15" t="str">
        <f>IF(AI429="","",Config!$B$9 + SUM($AI$2:AI429))</f>
        <v/>
      </c>
      <c r="AO429" s="16" t="str">
        <f t="shared" si="233"/>
        <v/>
      </c>
      <c r="AP429" s="16" t="str">
        <f t="shared" si="234"/>
        <v/>
      </c>
      <c r="AQ429" s="16" t="str">
        <f t="shared" si="235"/>
        <v/>
      </c>
      <c r="AR429" s="16" t="str">
        <f t="shared" si="236"/>
        <v/>
      </c>
      <c r="AS429" s="16" t="str">
        <f t="shared" si="237"/>
        <v/>
      </c>
      <c r="AT429" s="17" t="str">
        <f t="shared" si="253"/>
        <v/>
      </c>
      <c r="AU429" s="17" t="str">
        <f t="shared" si="254"/>
        <v/>
      </c>
      <c r="AV429" s="17" t="str">
        <f t="shared" si="255"/>
        <v/>
      </c>
      <c r="AW429" s="17" t="str">
        <f t="shared" si="256"/>
        <v/>
      </c>
      <c r="AX429" s="17" t="str">
        <f t="shared" si="257"/>
        <v/>
      </c>
      <c r="AY429" s="17" t="str">
        <f t="shared" si="238"/>
        <v/>
      </c>
      <c r="AZ429" s="17" t="str">
        <f t="shared" si="239"/>
        <v/>
      </c>
      <c r="BA429" s="17" t="str">
        <f t="shared" si="240"/>
        <v/>
      </c>
      <c r="BB429" s="17" t="str">
        <f t="shared" si="241"/>
        <v/>
      </c>
      <c r="BC429" s="17" t="str">
        <f t="shared" si="242"/>
        <v/>
      </c>
      <c r="BD429" s="17" t="str">
        <f>IF(OR(AE429="",B429=""),"",SUMIFS($AE$2:AE429,$B$2:B429,B429))</f>
        <v/>
      </c>
      <c r="BE429" s="17" t="str">
        <f>IF(OR(AF429="",B429=""),"",SUMIFS($AF$2:AF429,$B$2:B429,B429))</f>
        <v/>
      </c>
      <c r="BF429" s="17" t="str">
        <f>IF(OR(AG429="",B429=""),"",SUMIFS($AG$2:AG429,$B$2:B429,B429))</f>
        <v/>
      </c>
      <c r="BG429" s="17" t="str">
        <f>IF(OR(AH429="",B429=""),"",SUMIFS($AH$2:AH429,$B$2:B429,B429))</f>
        <v/>
      </c>
      <c r="BH429" s="17" t="str">
        <f>IF(OR(AI429="",B429=""),"",SUMIFS($AI$2:AI429,$B$2:B429,B429))</f>
        <v/>
      </c>
      <c r="BI429" s="17" t="str">
        <f t="shared" si="258"/>
        <v/>
      </c>
      <c r="BJ429" s="17" t="str">
        <f t="shared" si="259"/>
        <v/>
      </c>
      <c r="BK429" s="17" t="str">
        <f t="shared" si="260"/>
        <v/>
      </c>
      <c r="BL429" s="17" t="str">
        <f t="shared" si="261"/>
        <v/>
      </c>
      <c r="BM429" s="17" t="str">
        <f t="shared" si="262"/>
        <v/>
      </c>
      <c r="BN429" s="17" t="str">
        <f t="shared" si="243"/>
        <v/>
      </c>
      <c r="BO429" s="17" t="str">
        <f t="shared" si="244"/>
        <v/>
      </c>
      <c r="BP429" s="17" t="str">
        <f t="shared" si="245"/>
        <v/>
      </c>
      <c r="BQ429" s="17" t="str">
        <f t="shared" si="246"/>
        <v/>
      </c>
      <c r="BR429" s="17" t="str">
        <f t="shared" si="247"/>
        <v/>
      </c>
    </row>
    <row r="430" spans="1:70" x14ac:dyDescent="0.25">
      <c r="A430">
        <f t="shared" si="231"/>
        <v>429</v>
      </c>
      <c r="B430" s="9"/>
      <c r="C430" s="12"/>
      <c r="D430" s="11" t="str">
        <f t="shared" si="263"/>
        <v/>
      </c>
      <c r="E430" s="11" t="str">
        <f t="shared" si="232"/>
        <v/>
      </c>
      <c r="F430" s="12"/>
      <c r="G430" s="12"/>
      <c r="H430" s="12"/>
      <c r="I430" s="12"/>
      <c r="J430" s="13"/>
      <c r="K430" s="13"/>
      <c r="L430" s="13"/>
      <c r="M430" s="13"/>
      <c r="N430" s="12"/>
      <c r="O430" s="12"/>
      <c r="P430" s="14" t="str">
        <f t="shared" si="248"/>
        <v/>
      </c>
      <c r="Q430" s="14" t="str">
        <f t="shared" si="249"/>
        <v/>
      </c>
      <c r="R430" s="14" t="str">
        <f t="shared" si="250"/>
        <v/>
      </c>
      <c r="S430" s="14" t="str">
        <f t="shared" si="251"/>
        <v/>
      </c>
      <c r="T430" s="14" t="str">
        <f t="shared" si="252"/>
        <v/>
      </c>
      <c r="U430" s="15" t="str">
        <f>IF(P430="","",P430*Config!$B$6)</f>
        <v/>
      </c>
      <c r="V430" s="15" t="str">
        <f>IF(Q430="","",Q430*Config!$B$6)</f>
        <v/>
      </c>
      <c r="W430" s="15" t="str">
        <f>IF(R430="","",R430*Config!$B$6)</f>
        <v/>
      </c>
      <c r="X430" s="15" t="str">
        <f>IF(S430="","",S430*Config!$B$6)</f>
        <v/>
      </c>
      <c r="Y430" s="15" t="str">
        <f>IF(T430="","",T430*Config!$B$6)</f>
        <v/>
      </c>
      <c r="Z430" s="15" t="str">
        <f>IF(U430="","",Config!$B$4 + SUM($U$2:U430))</f>
        <v/>
      </c>
      <c r="AA430" s="15" t="str">
        <f>IF(V430="","",Config!$B$4 + SUM($V$2:V430))</f>
        <v/>
      </c>
      <c r="AB430" s="15" t="str">
        <f>IF(W430="","",Config!$B$4 + SUM($W$2:W430))</f>
        <v/>
      </c>
      <c r="AC430" s="15" t="str">
        <f>IF(X430="","",Config!$B$4 + SUM($X$2:X430))</f>
        <v/>
      </c>
      <c r="AD430" s="15" t="str">
        <f>IF(Y430="","",Config!$B$4 + SUM($Y$2:Y430))</f>
        <v/>
      </c>
      <c r="AE430" s="15" t="str">
        <f>IF(P430="","",P430*J430/100*Config!$B$11)</f>
        <v/>
      </c>
      <c r="AF430" s="15" t="str">
        <f>IF(Q430="","",Q430*J430/100*Config!$B$11)</f>
        <v/>
      </c>
      <c r="AG430" s="15" t="str">
        <f>IF(R430="","",R430*J430/100*Config!$B$11)</f>
        <v/>
      </c>
      <c r="AH430" s="15" t="str">
        <f>IF(S430="","",S430*J430/100*Config!$B$11)</f>
        <v/>
      </c>
      <c r="AI430" s="15" t="str">
        <f>IF(T430="","",T430*J430/100*Config!$B$11)</f>
        <v/>
      </c>
      <c r="AJ430" s="15" t="str">
        <f>IF(AE430="","",Config!$B$9 + SUM($AE$2:AE430))</f>
        <v/>
      </c>
      <c r="AK430" s="15" t="str">
        <f>IF(AF430="","",Config!$B$9 + SUM($AF$2:AF430))</f>
        <v/>
      </c>
      <c r="AL430" s="15" t="str">
        <f>IF(AG430="","",Config!$B$9 + SUM($AG$2:AG430))</f>
        <v/>
      </c>
      <c r="AM430" s="15" t="str">
        <f>IF(AH430="","",Config!$B$9 + SUM($AH$2:AH430))</f>
        <v/>
      </c>
      <c r="AN430" s="15" t="str">
        <f>IF(AI430="","",Config!$B$9 + SUM($AI$2:AI430))</f>
        <v/>
      </c>
      <c r="AO430" s="16" t="str">
        <f t="shared" si="233"/>
        <v/>
      </c>
      <c r="AP430" s="16" t="str">
        <f t="shared" si="234"/>
        <v/>
      </c>
      <c r="AQ430" s="16" t="str">
        <f t="shared" si="235"/>
        <v/>
      </c>
      <c r="AR430" s="16" t="str">
        <f t="shared" si="236"/>
        <v/>
      </c>
      <c r="AS430" s="16" t="str">
        <f t="shared" si="237"/>
        <v/>
      </c>
      <c r="AT430" s="17" t="str">
        <f t="shared" si="253"/>
        <v/>
      </c>
      <c r="AU430" s="17" t="str">
        <f t="shared" si="254"/>
        <v/>
      </c>
      <c r="AV430" s="17" t="str">
        <f t="shared" si="255"/>
        <v/>
      </c>
      <c r="AW430" s="17" t="str">
        <f t="shared" si="256"/>
        <v/>
      </c>
      <c r="AX430" s="17" t="str">
        <f t="shared" si="257"/>
        <v/>
      </c>
      <c r="AY430" s="17" t="str">
        <f t="shared" si="238"/>
        <v/>
      </c>
      <c r="AZ430" s="17" t="str">
        <f t="shared" si="239"/>
        <v/>
      </c>
      <c r="BA430" s="17" t="str">
        <f t="shared" si="240"/>
        <v/>
      </c>
      <c r="BB430" s="17" t="str">
        <f t="shared" si="241"/>
        <v/>
      </c>
      <c r="BC430" s="17" t="str">
        <f t="shared" si="242"/>
        <v/>
      </c>
      <c r="BD430" s="17" t="str">
        <f>IF(OR(AE430="",B430=""),"",SUMIFS($AE$2:AE430,$B$2:B430,B430))</f>
        <v/>
      </c>
      <c r="BE430" s="17" t="str">
        <f>IF(OR(AF430="",B430=""),"",SUMIFS($AF$2:AF430,$B$2:B430,B430))</f>
        <v/>
      </c>
      <c r="BF430" s="17" t="str">
        <f>IF(OR(AG430="",B430=""),"",SUMIFS($AG$2:AG430,$B$2:B430,B430))</f>
        <v/>
      </c>
      <c r="BG430" s="17" t="str">
        <f>IF(OR(AH430="",B430=""),"",SUMIFS($AH$2:AH430,$B$2:B430,B430))</f>
        <v/>
      </c>
      <c r="BH430" s="17" t="str">
        <f>IF(OR(AI430="",B430=""),"",SUMIFS($AI$2:AI430,$B$2:B430,B430))</f>
        <v/>
      </c>
      <c r="BI430" s="17" t="str">
        <f t="shared" si="258"/>
        <v/>
      </c>
      <c r="BJ430" s="17" t="str">
        <f t="shared" si="259"/>
        <v/>
      </c>
      <c r="BK430" s="17" t="str">
        <f t="shared" si="260"/>
        <v/>
      </c>
      <c r="BL430" s="17" t="str">
        <f t="shared" si="261"/>
        <v/>
      </c>
      <c r="BM430" s="17" t="str">
        <f t="shared" si="262"/>
        <v/>
      </c>
      <c r="BN430" s="17" t="str">
        <f t="shared" si="243"/>
        <v/>
      </c>
      <c r="BO430" s="17" t="str">
        <f t="shared" si="244"/>
        <v/>
      </c>
      <c r="BP430" s="17" t="str">
        <f t="shared" si="245"/>
        <v/>
      </c>
      <c r="BQ430" s="17" t="str">
        <f t="shared" si="246"/>
        <v/>
      </c>
      <c r="BR430" s="17" t="str">
        <f t="shared" si="247"/>
        <v/>
      </c>
    </row>
    <row r="431" spans="1:70" x14ac:dyDescent="0.25">
      <c r="A431">
        <f t="shared" si="231"/>
        <v>430</v>
      </c>
      <c r="B431" s="9"/>
      <c r="C431" s="12"/>
      <c r="D431" s="11" t="str">
        <f t="shared" si="263"/>
        <v/>
      </c>
      <c r="E431" s="11" t="str">
        <f t="shared" si="232"/>
        <v/>
      </c>
      <c r="F431" s="12"/>
      <c r="G431" s="12"/>
      <c r="H431" s="12"/>
      <c r="I431" s="12"/>
      <c r="J431" s="13"/>
      <c r="K431" s="13"/>
      <c r="L431" s="13"/>
      <c r="M431" s="13"/>
      <c r="N431" s="12"/>
      <c r="O431" s="12"/>
      <c r="P431" s="14" t="str">
        <f t="shared" si="248"/>
        <v/>
      </c>
      <c r="Q431" s="14" t="str">
        <f t="shared" si="249"/>
        <v/>
      </c>
      <c r="R431" s="14" t="str">
        <f t="shared" si="250"/>
        <v/>
      </c>
      <c r="S431" s="14" t="str">
        <f t="shared" si="251"/>
        <v/>
      </c>
      <c r="T431" s="14" t="str">
        <f t="shared" si="252"/>
        <v/>
      </c>
      <c r="U431" s="15" t="str">
        <f>IF(P431="","",P431*Config!$B$6)</f>
        <v/>
      </c>
      <c r="V431" s="15" t="str">
        <f>IF(Q431="","",Q431*Config!$B$6)</f>
        <v/>
      </c>
      <c r="W431" s="15" t="str">
        <f>IF(R431="","",R431*Config!$B$6)</f>
        <v/>
      </c>
      <c r="X431" s="15" t="str">
        <f>IF(S431="","",S431*Config!$B$6)</f>
        <v/>
      </c>
      <c r="Y431" s="15" t="str">
        <f>IF(T431="","",T431*Config!$B$6)</f>
        <v/>
      </c>
      <c r="Z431" s="15" t="str">
        <f>IF(U431="","",Config!$B$4 + SUM($U$2:U431))</f>
        <v/>
      </c>
      <c r="AA431" s="15" t="str">
        <f>IF(V431="","",Config!$B$4 + SUM($V$2:V431))</f>
        <v/>
      </c>
      <c r="AB431" s="15" t="str">
        <f>IF(W431="","",Config!$B$4 + SUM($W$2:W431))</f>
        <v/>
      </c>
      <c r="AC431" s="15" t="str">
        <f>IF(X431="","",Config!$B$4 + SUM($X$2:X431))</f>
        <v/>
      </c>
      <c r="AD431" s="15" t="str">
        <f>IF(Y431="","",Config!$B$4 + SUM($Y$2:Y431))</f>
        <v/>
      </c>
      <c r="AE431" s="15" t="str">
        <f>IF(P431="","",P431*J431/100*Config!$B$11)</f>
        <v/>
      </c>
      <c r="AF431" s="15" t="str">
        <f>IF(Q431="","",Q431*J431/100*Config!$B$11)</f>
        <v/>
      </c>
      <c r="AG431" s="15" t="str">
        <f>IF(R431="","",R431*J431/100*Config!$B$11)</f>
        <v/>
      </c>
      <c r="AH431" s="15" t="str">
        <f>IF(S431="","",S431*J431/100*Config!$B$11)</f>
        <v/>
      </c>
      <c r="AI431" s="15" t="str">
        <f>IF(T431="","",T431*J431/100*Config!$B$11)</f>
        <v/>
      </c>
      <c r="AJ431" s="15" t="str">
        <f>IF(AE431="","",Config!$B$9 + SUM($AE$2:AE431))</f>
        <v/>
      </c>
      <c r="AK431" s="15" t="str">
        <f>IF(AF431="","",Config!$B$9 + SUM($AF$2:AF431))</f>
        <v/>
      </c>
      <c r="AL431" s="15" t="str">
        <f>IF(AG431="","",Config!$B$9 + SUM($AG$2:AG431))</f>
        <v/>
      </c>
      <c r="AM431" s="15" t="str">
        <f>IF(AH431="","",Config!$B$9 + SUM($AH$2:AH431))</f>
        <v/>
      </c>
      <c r="AN431" s="15" t="str">
        <f>IF(AI431="","",Config!$B$9 + SUM($AI$2:AI431))</f>
        <v/>
      </c>
      <c r="AO431" s="16" t="str">
        <f t="shared" si="233"/>
        <v/>
      </c>
      <c r="AP431" s="16" t="str">
        <f t="shared" si="234"/>
        <v/>
      </c>
      <c r="AQ431" s="16" t="str">
        <f t="shared" si="235"/>
        <v/>
      </c>
      <c r="AR431" s="16" t="str">
        <f t="shared" si="236"/>
        <v/>
      </c>
      <c r="AS431" s="16" t="str">
        <f t="shared" si="237"/>
        <v/>
      </c>
      <c r="AT431" s="17" t="str">
        <f t="shared" si="253"/>
        <v/>
      </c>
      <c r="AU431" s="17" t="str">
        <f t="shared" si="254"/>
        <v/>
      </c>
      <c r="AV431" s="17" t="str">
        <f t="shared" si="255"/>
        <v/>
      </c>
      <c r="AW431" s="17" t="str">
        <f t="shared" si="256"/>
        <v/>
      </c>
      <c r="AX431" s="17" t="str">
        <f t="shared" si="257"/>
        <v/>
      </c>
      <c r="AY431" s="17" t="str">
        <f t="shared" si="238"/>
        <v/>
      </c>
      <c r="AZ431" s="17" t="str">
        <f t="shared" si="239"/>
        <v/>
      </c>
      <c r="BA431" s="17" t="str">
        <f t="shared" si="240"/>
        <v/>
      </c>
      <c r="BB431" s="17" t="str">
        <f t="shared" si="241"/>
        <v/>
      </c>
      <c r="BC431" s="17" t="str">
        <f t="shared" si="242"/>
        <v/>
      </c>
      <c r="BD431" s="17" t="str">
        <f>IF(OR(AE431="",B431=""),"",SUMIFS($AE$2:AE431,$B$2:B431,B431))</f>
        <v/>
      </c>
      <c r="BE431" s="17" t="str">
        <f>IF(OR(AF431="",B431=""),"",SUMIFS($AF$2:AF431,$B$2:B431,B431))</f>
        <v/>
      </c>
      <c r="BF431" s="17" t="str">
        <f>IF(OR(AG431="",B431=""),"",SUMIFS($AG$2:AG431,$B$2:B431,B431))</f>
        <v/>
      </c>
      <c r="BG431" s="17" t="str">
        <f>IF(OR(AH431="",B431=""),"",SUMIFS($AH$2:AH431,$B$2:B431,B431))</f>
        <v/>
      </c>
      <c r="BH431" s="17" t="str">
        <f>IF(OR(AI431="",B431=""),"",SUMIFS($AI$2:AI431,$B$2:B431,B431))</f>
        <v/>
      </c>
      <c r="BI431" s="17" t="str">
        <f t="shared" si="258"/>
        <v/>
      </c>
      <c r="BJ431" s="17" t="str">
        <f t="shared" si="259"/>
        <v/>
      </c>
      <c r="BK431" s="17" t="str">
        <f t="shared" si="260"/>
        <v/>
      </c>
      <c r="BL431" s="17" t="str">
        <f t="shared" si="261"/>
        <v/>
      </c>
      <c r="BM431" s="17" t="str">
        <f t="shared" si="262"/>
        <v/>
      </c>
      <c r="BN431" s="17" t="str">
        <f t="shared" si="243"/>
        <v/>
      </c>
      <c r="BO431" s="17" t="str">
        <f t="shared" si="244"/>
        <v/>
      </c>
      <c r="BP431" s="17" t="str">
        <f t="shared" si="245"/>
        <v/>
      </c>
      <c r="BQ431" s="17" t="str">
        <f t="shared" si="246"/>
        <v/>
      </c>
      <c r="BR431" s="17" t="str">
        <f t="shared" si="247"/>
        <v/>
      </c>
    </row>
    <row r="432" spans="1:70" x14ac:dyDescent="0.25">
      <c r="A432">
        <f t="shared" si="231"/>
        <v>431</v>
      </c>
      <c r="B432" s="9"/>
      <c r="C432" s="12"/>
      <c r="D432" s="11" t="str">
        <f t="shared" si="263"/>
        <v/>
      </c>
      <c r="E432" s="11" t="str">
        <f t="shared" si="232"/>
        <v/>
      </c>
      <c r="F432" s="12"/>
      <c r="G432" s="12"/>
      <c r="H432" s="12"/>
      <c r="I432" s="12"/>
      <c r="J432" s="13"/>
      <c r="K432" s="13"/>
      <c r="L432" s="13"/>
      <c r="M432" s="13"/>
      <c r="N432" s="12"/>
      <c r="O432" s="12"/>
      <c r="P432" s="14" t="str">
        <f t="shared" si="248"/>
        <v/>
      </c>
      <c r="Q432" s="14" t="str">
        <f t="shared" si="249"/>
        <v/>
      </c>
      <c r="R432" s="14" t="str">
        <f t="shared" si="250"/>
        <v/>
      </c>
      <c r="S432" s="14" t="str">
        <f t="shared" si="251"/>
        <v/>
      </c>
      <c r="T432" s="14" t="str">
        <f t="shared" si="252"/>
        <v/>
      </c>
      <c r="U432" s="15" t="str">
        <f>IF(P432="","",P432*Config!$B$6)</f>
        <v/>
      </c>
      <c r="V432" s="15" t="str">
        <f>IF(Q432="","",Q432*Config!$B$6)</f>
        <v/>
      </c>
      <c r="W432" s="15" t="str">
        <f>IF(R432="","",R432*Config!$B$6)</f>
        <v/>
      </c>
      <c r="X432" s="15" t="str">
        <f>IF(S432="","",S432*Config!$B$6)</f>
        <v/>
      </c>
      <c r="Y432" s="15" t="str">
        <f>IF(T432="","",T432*Config!$B$6)</f>
        <v/>
      </c>
      <c r="Z432" s="15" t="str">
        <f>IF(U432="","",Config!$B$4 + SUM($U$2:U432))</f>
        <v/>
      </c>
      <c r="AA432" s="15" t="str">
        <f>IF(V432="","",Config!$B$4 + SUM($V$2:V432))</f>
        <v/>
      </c>
      <c r="AB432" s="15" t="str">
        <f>IF(W432="","",Config!$B$4 + SUM($W$2:W432))</f>
        <v/>
      </c>
      <c r="AC432" s="15" t="str">
        <f>IF(X432="","",Config!$B$4 + SUM($X$2:X432))</f>
        <v/>
      </c>
      <c r="AD432" s="15" t="str">
        <f>IF(Y432="","",Config!$B$4 + SUM($Y$2:Y432))</f>
        <v/>
      </c>
      <c r="AE432" s="15" t="str">
        <f>IF(P432="","",P432*J432/100*Config!$B$11)</f>
        <v/>
      </c>
      <c r="AF432" s="15" t="str">
        <f>IF(Q432="","",Q432*J432/100*Config!$B$11)</f>
        <v/>
      </c>
      <c r="AG432" s="15" t="str">
        <f>IF(R432="","",R432*J432/100*Config!$B$11)</f>
        <v/>
      </c>
      <c r="AH432" s="15" t="str">
        <f>IF(S432="","",S432*J432/100*Config!$B$11)</f>
        <v/>
      </c>
      <c r="AI432" s="15" t="str">
        <f>IF(T432="","",T432*J432/100*Config!$B$11)</f>
        <v/>
      </c>
      <c r="AJ432" s="15" t="str">
        <f>IF(AE432="","",Config!$B$9 + SUM($AE$2:AE432))</f>
        <v/>
      </c>
      <c r="AK432" s="15" t="str">
        <f>IF(AF432="","",Config!$B$9 + SUM($AF$2:AF432))</f>
        <v/>
      </c>
      <c r="AL432" s="15" t="str">
        <f>IF(AG432="","",Config!$B$9 + SUM($AG$2:AG432))</f>
        <v/>
      </c>
      <c r="AM432" s="15" t="str">
        <f>IF(AH432="","",Config!$B$9 + SUM($AH$2:AH432))</f>
        <v/>
      </c>
      <c r="AN432" s="15" t="str">
        <f>IF(AI432="","",Config!$B$9 + SUM($AI$2:AI432))</f>
        <v/>
      </c>
      <c r="AO432" s="16" t="str">
        <f t="shared" si="233"/>
        <v/>
      </c>
      <c r="AP432" s="16" t="str">
        <f t="shared" si="234"/>
        <v/>
      </c>
      <c r="AQ432" s="16" t="str">
        <f t="shared" si="235"/>
        <v/>
      </c>
      <c r="AR432" s="16" t="str">
        <f t="shared" si="236"/>
        <v/>
      </c>
      <c r="AS432" s="16" t="str">
        <f t="shared" si="237"/>
        <v/>
      </c>
      <c r="AT432" s="17" t="str">
        <f t="shared" si="253"/>
        <v/>
      </c>
      <c r="AU432" s="17" t="str">
        <f t="shared" si="254"/>
        <v/>
      </c>
      <c r="AV432" s="17" t="str">
        <f t="shared" si="255"/>
        <v/>
      </c>
      <c r="AW432" s="17" t="str">
        <f t="shared" si="256"/>
        <v/>
      </c>
      <c r="AX432" s="17" t="str">
        <f t="shared" si="257"/>
        <v/>
      </c>
      <c r="AY432" s="17" t="str">
        <f t="shared" si="238"/>
        <v/>
      </c>
      <c r="AZ432" s="17" t="str">
        <f t="shared" si="239"/>
        <v/>
      </c>
      <c r="BA432" s="17" t="str">
        <f t="shared" si="240"/>
        <v/>
      </c>
      <c r="BB432" s="17" t="str">
        <f t="shared" si="241"/>
        <v/>
      </c>
      <c r="BC432" s="17" t="str">
        <f t="shared" si="242"/>
        <v/>
      </c>
      <c r="BD432" s="17" t="str">
        <f>IF(OR(AE432="",B432=""),"",SUMIFS($AE$2:AE432,$B$2:B432,B432))</f>
        <v/>
      </c>
      <c r="BE432" s="17" t="str">
        <f>IF(OR(AF432="",B432=""),"",SUMIFS($AF$2:AF432,$B$2:B432,B432))</f>
        <v/>
      </c>
      <c r="BF432" s="17" t="str">
        <f>IF(OR(AG432="",B432=""),"",SUMIFS($AG$2:AG432,$B$2:B432,B432))</f>
        <v/>
      </c>
      <c r="BG432" s="17" t="str">
        <f>IF(OR(AH432="",B432=""),"",SUMIFS($AH$2:AH432,$B$2:B432,B432))</f>
        <v/>
      </c>
      <c r="BH432" s="17" t="str">
        <f>IF(OR(AI432="",B432=""),"",SUMIFS($AI$2:AI432,$B$2:B432,B432))</f>
        <v/>
      </c>
      <c r="BI432" s="17" t="str">
        <f t="shared" si="258"/>
        <v/>
      </c>
      <c r="BJ432" s="17" t="str">
        <f t="shared" si="259"/>
        <v/>
      </c>
      <c r="BK432" s="17" t="str">
        <f t="shared" si="260"/>
        <v/>
      </c>
      <c r="BL432" s="17" t="str">
        <f t="shared" si="261"/>
        <v/>
      </c>
      <c r="BM432" s="17" t="str">
        <f t="shared" si="262"/>
        <v/>
      </c>
      <c r="BN432" s="17" t="str">
        <f t="shared" si="243"/>
        <v/>
      </c>
      <c r="BO432" s="17" t="str">
        <f t="shared" si="244"/>
        <v/>
      </c>
      <c r="BP432" s="17" t="str">
        <f t="shared" si="245"/>
        <v/>
      </c>
      <c r="BQ432" s="17" t="str">
        <f t="shared" si="246"/>
        <v/>
      </c>
      <c r="BR432" s="17" t="str">
        <f t="shared" si="247"/>
        <v/>
      </c>
    </row>
    <row r="433" spans="1:70" x14ac:dyDescent="0.25">
      <c r="A433">
        <f t="shared" si="231"/>
        <v>432</v>
      </c>
      <c r="B433" s="9"/>
      <c r="C433" s="12"/>
      <c r="D433" s="11" t="str">
        <f t="shared" si="263"/>
        <v/>
      </c>
      <c r="E433" s="11" t="str">
        <f t="shared" si="232"/>
        <v/>
      </c>
      <c r="F433" s="12"/>
      <c r="G433" s="12"/>
      <c r="H433" s="12"/>
      <c r="I433" s="12"/>
      <c r="J433" s="13"/>
      <c r="K433" s="13"/>
      <c r="L433" s="13"/>
      <c r="M433" s="13"/>
      <c r="N433" s="12"/>
      <c r="O433" s="12"/>
      <c r="P433" s="14" t="str">
        <f t="shared" si="248"/>
        <v/>
      </c>
      <c r="Q433" s="14" t="str">
        <f t="shared" si="249"/>
        <v/>
      </c>
      <c r="R433" s="14" t="str">
        <f t="shared" si="250"/>
        <v/>
      </c>
      <c r="S433" s="14" t="str">
        <f t="shared" si="251"/>
        <v/>
      </c>
      <c r="T433" s="14" t="str">
        <f t="shared" si="252"/>
        <v/>
      </c>
      <c r="U433" s="15" t="str">
        <f>IF(P433="","",P433*Config!$B$6)</f>
        <v/>
      </c>
      <c r="V433" s="15" t="str">
        <f>IF(Q433="","",Q433*Config!$B$6)</f>
        <v/>
      </c>
      <c r="W433" s="15" t="str">
        <f>IF(R433="","",R433*Config!$B$6)</f>
        <v/>
      </c>
      <c r="X433" s="15" t="str">
        <f>IF(S433="","",S433*Config!$B$6)</f>
        <v/>
      </c>
      <c r="Y433" s="15" t="str">
        <f>IF(T433="","",T433*Config!$B$6)</f>
        <v/>
      </c>
      <c r="Z433" s="15" t="str">
        <f>IF(U433="","",Config!$B$4 + SUM($U$2:U433))</f>
        <v/>
      </c>
      <c r="AA433" s="15" t="str">
        <f>IF(V433="","",Config!$B$4 + SUM($V$2:V433))</f>
        <v/>
      </c>
      <c r="AB433" s="15" t="str">
        <f>IF(W433="","",Config!$B$4 + SUM($W$2:W433))</f>
        <v/>
      </c>
      <c r="AC433" s="15" t="str">
        <f>IF(X433="","",Config!$B$4 + SUM($X$2:X433))</f>
        <v/>
      </c>
      <c r="AD433" s="15" t="str">
        <f>IF(Y433="","",Config!$B$4 + SUM($Y$2:Y433))</f>
        <v/>
      </c>
      <c r="AE433" s="15" t="str">
        <f>IF(P433="","",P433*J433/100*Config!$B$11)</f>
        <v/>
      </c>
      <c r="AF433" s="15" t="str">
        <f>IF(Q433="","",Q433*J433/100*Config!$B$11)</f>
        <v/>
      </c>
      <c r="AG433" s="15" t="str">
        <f>IF(R433="","",R433*J433/100*Config!$B$11)</f>
        <v/>
      </c>
      <c r="AH433" s="15" t="str">
        <f>IF(S433="","",S433*J433/100*Config!$B$11)</f>
        <v/>
      </c>
      <c r="AI433" s="15" t="str">
        <f>IF(T433="","",T433*J433/100*Config!$B$11)</f>
        <v/>
      </c>
      <c r="AJ433" s="15" t="str">
        <f>IF(AE433="","",Config!$B$9 + SUM($AE$2:AE433))</f>
        <v/>
      </c>
      <c r="AK433" s="15" t="str">
        <f>IF(AF433="","",Config!$B$9 + SUM($AF$2:AF433))</f>
        <v/>
      </c>
      <c r="AL433" s="15" t="str">
        <f>IF(AG433="","",Config!$B$9 + SUM($AG$2:AG433))</f>
        <v/>
      </c>
      <c r="AM433" s="15" t="str">
        <f>IF(AH433="","",Config!$B$9 + SUM($AH$2:AH433))</f>
        <v/>
      </c>
      <c r="AN433" s="15" t="str">
        <f>IF(AI433="","",Config!$B$9 + SUM($AI$2:AI433))</f>
        <v/>
      </c>
      <c r="AO433" s="16" t="str">
        <f t="shared" si="233"/>
        <v/>
      </c>
      <c r="AP433" s="16" t="str">
        <f t="shared" si="234"/>
        <v/>
      </c>
      <c r="AQ433" s="16" t="str">
        <f t="shared" si="235"/>
        <v/>
      </c>
      <c r="AR433" s="16" t="str">
        <f t="shared" si="236"/>
        <v/>
      </c>
      <c r="AS433" s="16" t="str">
        <f t="shared" si="237"/>
        <v/>
      </c>
      <c r="AT433" s="17" t="str">
        <f t="shared" si="253"/>
        <v/>
      </c>
      <c r="AU433" s="17" t="str">
        <f t="shared" si="254"/>
        <v/>
      </c>
      <c r="AV433" s="17" t="str">
        <f t="shared" si="255"/>
        <v/>
      </c>
      <c r="AW433" s="17" t="str">
        <f t="shared" si="256"/>
        <v/>
      </c>
      <c r="AX433" s="17" t="str">
        <f t="shared" si="257"/>
        <v/>
      </c>
      <c r="AY433" s="17" t="str">
        <f t="shared" si="238"/>
        <v/>
      </c>
      <c r="AZ433" s="17" t="str">
        <f t="shared" si="239"/>
        <v/>
      </c>
      <c r="BA433" s="17" t="str">
        <f t="shared" si="240"/>
        <v/>
      </c>
      <c r="BB433" s="17" t="str">
        <f t="shared" si="241"/>
        <v/>
      </c>
      <c r="BC433" s="17" t="str">
        <f t="shared" si="242"/>
        <v/>
      </c>
      <c r="BD433" s="17" t="str">
        <f>IF(OR(AE433="",B433=""),"",SUMIFS($AE$2:AE433,$B$2:B433,B433))</f>
        <v/>
      </c>
      <c r="BE433" s="17" t="str">
        <f>IF(OR(AF433="",B433=""),"",SUMIFS($AF$2:AF433,$B$2:B433,B433))</f>
        <v/>
      </c>
      <c r="BF433" s="17" t="str">
        <f>IF(OR(AG433="",B433=""),"",SUMIFS($AG$2:AG433,$B$2:B433,B433))</f>
        <v/>
      </c>
      <c r="BG433" s="17" t="str">
        <f>IF(OR(AH433="",B433=""),"",SUMIFS($AH$2:AH433,$B$2:B433,B433))</f>
        <v/>
      </c>
      <c r="BH433" s="17" t="str">
        <f>IF(OR(AI433="",B433=""),"",SUMIFS($AI$2:AI433,$B$2:B433,B433))</f>
        <v/>
      </c>
      <c r="BI433" s="17" t="str">
        <f t="shared" si="258"/>
        <v/>
      </c>
      <c r="BJ433" s="17" t="str">
        <f t="shared" si="259"/>
        <v/>
      </c>
      <c r="BK433" s="17" t="str">
        <f t="shared" si="260"/>
        <v/>
      </c>
      <c r="BL433" s="17" t="str">
        <f t="shared" si="261"/>
        <v/>
      </c>
      <c r="BM433" s="17" t="str">
        <f t="shared" si="262"/>
        <v/>
      </c>
      <c r="BN433" s="17" t="str">
        <f t="shared" si="243"/>
        <v/>
      </c>
      <c r="BO433" s="17" t="str">
        <f t="shared" si="244"/>
        <v/>
      </c>
      <c r="BP433" s="17" t="str">
        <f t="shared" si="245"/>
        <v/>
      </c>
      <c r="BQ433" s="17" t="str">
        <f t="shared" si="246"/>
        <v/>
      </c>
      <c r="BR433" s="17" t="str">
        <f t="shared" si="247"/>
        <v/>
      </c>
    </row>
    <row r="434" spans="1:70" x14ac:dyDescent="0.25">
      <c r="A434">
        <f t="shared" si="231"/>
        <v>433</v>
      </c>
      <c r="B434" s="9"/>
      <c r="C434" s="12"/>
      <c r="D434" s="11" t="str">
        <f t="shared" si="263"/>
        <v/>
      </c>
      <c r="E434" s="11" t="str">
        <f t="shared" si="232"/>
        <v/>
      </c>
      <c r="F434" s="12"/>
      <c r="G434" s="12"/>
      <c r="H434" s="12"/>
      <c r="I434" s="12"/>
      <c r="J434" s="13"/>
      <c r="K434" s="13"/>
      <c r="L434" s="13"/>
      <c r="M434" s="13"/>
      <c r="N434" s="12"/>
      <c r="O434" s="12"/>
      <c r="P434" s="14" t="str">
        <f t="shared" si="248"/>
        <v/>
      </c>
      <c r="Q434" s="14" t="str">
        <f t="shared" si="249"/>
        <v/>
      </c>
      <c r="R434" s="14" t="str">
        <f t="shared" si="250"/>
        <v/>
      </c>
      <c r="S434" s="14" t="str">
        <f t="shared" si="251"/>
        <v/>
      </c>
      <c r="T434" s="14" t="str">
        <f t="shared" si="252"/>
        <v/>
      </c>
      <c r="U434" s="15" t="str">
        <f>IF(P434="","",P434*Config!$B$6)</f>
        <v/>
      </c>
      <c r="V434" s="15" t="str">
        <f>IF(Q434="","",Q434*Config!$B$6)</f>
        <v/>
      </c>
      <c r="W434" s="15" t="str">
        <f>IF(R434="","",R434*Config!$B$6)</f>
        <v/>
      </c>
      <c r="X434" s="15" t="str">
        <f>IF(S434="","",S434*Config!$B$6)</f>
        <v/>
      </c>
      <c r="Y434" s="15" t="str">
        <f>IF(T434="","",T434*Config!$B$6)</f>
        <v/>
      </c>
      <c r="Z434" s="15" t="str">
        <f>IF(U434="","",Config!$B$4 + SUM($U$2:U434))</f>
        <v/>
      </c>
      <c r="AA434" s="15" t="str">
        <f>IF(V434="","",Config!$B$4 + SUM($V$2:V434))</f>
        <v/>
      </c>
      <c r="AB434" s="15" t="str">
        <f>IF(W434="","",Config!$B$4 + SUM($W$2:W434))</f>
        <v/>
      </c>
      <c r="AC434" s="15" t="str">
        <f>IF(X434="","",Config!$B$4 + SUM($X$2:X434))</f>
        <v/>
      </c>
      <c r="AD434" s="15" t="str">
        <f>IF(Y434="","",Config!$B$4 + SUM($Y$2:Y434))</f>
        <v/>
      </c>
      <c r="AE434" s="15" t="str">
        <f>IF(P434="","",P434*J434/100*Config!$B$11)</f>
        <v/>
      </c>
      <c r="AF434" s="15" t="str">
        <f>IF(Q434="","",Q434*J434/100*Config!$B$11)</f>
        <v/>
      </c>
      <c r="AG434" s="15" t="str">
        <f>IF(R434="","",R434*J434/100*Config!$B$11)</f>
        <v/>
      </c>
      <c r="AH434" s="15" t="str">
        <f>IF(S434="","",S434*J434/100*Config!$B$11)</f>
        <v/>
      </c>
      <c r="AI434" s="15" t="str">
        <f>IF(T434="","",T434*J434/100*Config!$B$11)</f>
        <v/>
      </c>
      <c r="AJ434" s="15" t="str">
        <f>IF(AE434="","",Config!$B$9 + SUM($AE$2:AE434))</f>
        <v/>
      </c>
      <c r="AK434" s="15" t="str">
        <f>IF(AF434="","",Config!$B$9 + SUM($AF$2:AF434))</f>
        <v/>
      </c>
      <c r="AL434" s="15" t="str">
        <f>IF(AG434="","",Config!$B$9 + SUM($AG$2:AG434))</f>
        <v/>
      </c>
      <c r="AM434" s="15" t="str">
        <f>IF(AH434="","",Config!$B$9 + SUM($AH$2:AH434))</f>
        <v/>
      </c>
      <c r="AN434" s="15" t="str">
        <f>IF(AI434="","",Config!$B$9 + SUM($AI$2:AI434))</f>
        <v/>
      </c>
      <c r="AO434" s="16" t="str">
        <f t="shared" si="233"/>
        <v/>
      </c>
      <c r="AP434" s="16" t="str">
        <f t="shared" si="234"/>
        <v/>
      </c>
      <c r="AQ434" s="16" t="str">
        <f t="shared" si="235"/>
        <v/>
      </c>
      <c r="AR434" s="16" t="str">
        <f t="shared" si="236"/>
        <v/>
      </c>
      <c r="AS434" s="16" t="str">
        <f t="shared" si="237"/>
        <v/>
      </c>
      <c r="AT434" s="17" t="str">
        <f t="shared" si="253"/>
        <v/>
      </c>
      <c r="AU434" s="17" t="str">
        <f t="shared" si="254"/>
        <v/>
      </c>
      <c r="AV434" s="17" t="str">
        <f t="shared" si="255"/>
        <v/>
      </c>
      <c r="AW434" s="17" t="str">
        <f t="shared" si="256"/>
        <v/>
      </c>
      <c r="AX434" s="17" t="str">
        <f t="shared" si="257"/>
        <v/>
      </c>
      <c r="AY434" s="17" t="str">
        <f t="shared" si="238"/>
        <v/>
      </c>
      <c r="AZ434" s="17" t="str">
        <f t="shared" si="239"/>
        <v/>
      </c>
      <c r="BA434" s="17" t="str">
        <f t="shared" si="240"/>
        <v/>
      </c>
      <c r="BB434" s="17" t="str">
        <f t="shared" si="241"/>
        <v/>
      </c>
      <c r="BC434" s="17" t="str">
        <f t="shared" si="242"/>
        <v/>
      </c>
      <c r="BD434" s="17" t="str">
        <f>IF(OR(AE434="",B434=""),"",SUMIFS($AE$2:AE434,$B$2:B434,B434))</f>
        <v/>
      </c>
      <c r="BE434" s="17" t="str">
        <f>IF(OR(AF434="",B434=""),"",SUMIFS($AF$2:AF434,$B$2:B434,B434))</f>
        <v/>
      </c>
      <c r="BF434" s="17" t="str">
        <f>IF(OR(AG434="",B434=""),"",SUMIFS($AG$2:AG434,$B$2:B434,B434))</f>
        <v/>
      </c>
      <c r="BG434" s="17" t="str">
        <f>IF(OR(AH434="",B434=""),"",SUMIFS($AH$2:AH434,$B$2:B434,B434))</f>
        <v/>
      </c>
      <c r="BH434" s="17" t="str">
        <f>IF(OR(AI434="",B434=""),"",SUMIFS($AI$2:AI434,$B$2:B434,B434))</f>
        <v/>
      </c>
      <c r="BI434" s="17" t="str">
        <f t="shared" si="258"/>
        <v/>
      </c>
      <c r="BJ434" s="17" t="str">
        <f t="shared" si="259"/>
        <v/>
      </c>
      <c r="BK434" s="17" t="str">
        <f t="shared" si="260"/>
        <v/>
      </c>
      <c r="BL434" s="17" t="str">
        <f t="shared" si="261"/>
        <v/>
      </c>
      <c r="BM434" s="17" t="str">
        <f t="shared" si="262"/>
        <v/>
      </c>
      <c r="BN434" s="17" t="str">
        <f t="shared" si="243"/>
        <v/>
      </c>
      <c r="BO434" s="17" t="str">
        <f t="shared" si="244"/>
        <v/>
      </c>
      <c r="BP434" s="17" t="str">
        <f t="shared" si="245"/>
        <v/>
      </c>
      <c r="BQ434" s="17" t="str">
        <f t="shared" si="246"/>
        <v/>
      </c>
      <c r="BR434" s="17" t="str">
        <f t="shared" si="247"/>
        <v/>
      </c>
    </row>
    <row r="435" spans="1:70" x14ac:dyDescent="0.25">
      <c r="A435">
        <f t="shared" si="231"/>
        <v>434</v>
      </c>
      <c r="B435" s="9"/>
      <c r="C435" s="12"/>
      <c r="D435" s="11" t="str">
        <f t="shared" si="263"/>
        <v/>
      </c>
      <c r="E435" s="11" t="str">
        <f t="shared" si="232"/>
        <v/>
      </c>
      <c r="F435" s="12"/>
      <c r="G435" s="12"/>
      <c r="H435" s="12"/>
      <c r="I435" s="12"/>
      <c r="J435" s="13"/>
      <c r="K435" s="13"/>
      <c r="L435" s="13"/>
      <c r="M435" s="13"/>
      <c r="N435" s="12"/>
      <c r="O435" s="12"/>
      <c r="P435" s="14" t="str">
        <f t="shared" si="248"/>
        <v/>
      </c>
      <c r="Q435" s="14" t="str">
        <f t="shared" si="249"/>
        <v/>
      </c>
      <c r="R435" s="14" t="str">
        <f t="shared" si="250"/>
        <v/>
      </c>
      <c r="S435" s="14" t="str">
        <f t="shared" si="251"/>
        <v/>
      </c>
      <c r="T435" s="14" t="str">
        <f t="shared" si="252"/>
        <v/>
      </c>
      <c r="U435" s="15" t="str">
        <f>IF(P435="","",P435*Config!$B$6)</f>
        <v/>
      </c>
      <c r="V435" s="15" t="str">
        <f>IF(Q435="","",Q435*Config!$B$6)</f>
        <v/>
      </c>
      <c r="W435" s="15" t="str">
        <f>IF(R435="","",R435*Config!$B$6)</f>
        <v/>
      </c>
      <c r="X435" s="15" t="str">
        <f>IF(S435="","",S435*Config!$B$6)</f>
        <v/>
      </c>
      <c r="Y435" s="15" t="str">
        <f>IF(T435="","",T435*Config!$B$6)</f>
        <v/>
      </c>
      <c r="Z435" s="15" t="str">
        <f>IF(U435="","",Config!$B$4 + SUM($U$2:U435))</f>
        <v/>
      </c>
      <c r="AA435" s="15" t="str">
        <f>IF(V435="","",Config!$B$4 + SUM($V$2:V435))</f>
        <v/>
      </c>
      <c r="AB435" s="15" t="str">
        <f>IF(W435="","",Config!$B$4 + SUM($W$2:W435))</f>
        <v/>
      </c>
      <c r="AC435" s="15" t="str">
        <f>IF(X435="","",Config!$B$4 + SUM($X$2:X435))</f>
        <v/>
      </c>
      <c r="AD435" s="15" t="str">
        <f>IF(Y435="","",Config!$B$4 + SUM($Y$2:Y435))</f>
        <v/>
      </c>
      <c r="AE435" s="15" t="str">
        <f>IF(P435="","",P435*J435/100*Config!$B$11)</f>
        <v/>
      </c>
      <c r="AF435" s="15" t="str">
        <f>IF(Q435="","",Q435*J435/100*Config!$B$11)</f>
        <v/>
      </c>
      <c r="AG435" s="15" t="str">
        <f>IF(R435="","",R435*J435/100*Config!$B$11)</f>
        <v/>
      </c>
      <c r="AH435" s="15" t="str">
        <f>IF(S435="","",S435*J435/100*Config!$B$11)</f>
        <v/>
      </c>
      <c r="AI435" s="15" t="str">
        <f>IF(T435="","",T435*J435/100*Config!$B$11)</f>
        <v/>
      </c>
      <c r="AJ435" s="15" t="str">
        <f>IF(AE435="","",Config!$B$9 + SUM($AE$2:AE435))</f>
        <v/>
      </c>
      <c r="AK435" s="15" t="str">
        <f>IF(AF435="","",Config!$B$9 + SUM($AF$2:AF435))</f>
        <v/>
      </c>
      <c r="AL435" s="15" t="str">
        <f>IF(AG435="","",Config!$B$9 + SUM($AG$2:AG435))</f>
        <v/>
      </c>
      <c r="AM435" s="15" t="str">
        <f>IF(AH435="","",Config!$B$9 + SUM($AH$2:AH435))</f>
        <v/>
      </c>
      <c r="AN435" s="15" t="str">
        <f>IF(AI435="","",Config!$B$9 + SUM($AI$2:AI435))</f>
        <v/>
      </c>
      <c r="AO435" s="16" t="str">
        <f t="shared" si="233"/>
        <v/>
      </c>
      <c r="AP435" s="16" t="str">
        <f t="shared" si="234"/>
        <v/>
      </c>
      <c r="AQ435" s="16" t="str">
        <f t="shared" si="235"/>
        <v/>
      </c>
      <c r="AR435" s="16" t="str">
        <f t="shared" si="236"/>
        <v/>
      </c>
      <c r="AS435" s="16" t="str">
        <f t="shared" si="237"/>
        <v/>
      </c>
      <c r="AT435" s="17" t="str">
        <f t="shared" si="253"/>
        <v/>
      </c>
      <c r="AU435" s="17" t="str">
        <f t="shared" si="254"/>
        <v/>
      </c>
      <c r="AV435" s="17" t="str">
        <f t="shared" si="255"/>
        <v/>
      </c>
      <c r="AW435" s="17" t="str">
        <f t="shared" si="256"/>
        <v/>
      </c>
      <c r="AX435" s="17" t="str">
        <f t="shared" si="257"/>
        <v/>
      </c>
      <c r="AY435" s="17" t="str">
        <f t="shared" si="238"/>
        <v/>
      </c>
      <c r="AZ435" s="17" t="str">
        <f t="shared" si="239"/>
        <v/>
      </c>
      <c r="BA435" s="17" t="str">
        <f t="shared" si="240"/>
        <v/>
      </c>
      <c r="BB435" s="17" t="str">
        <f t="shared" si="241"/>
        <v/>
      </c>
      <c r="BC435" s="17" t="str">
        <f t="shared" si="242"/>
        <v/>
      </c>
      <c r="BD435" s="17" t="str">
        <f>IF(OR(AE435="",B435=""),"",SUMIFS($AE$2:AE435,$B$2:B435,B435))</f>
        <v/>
      </c>
      <c r="BE435" s="17" t="str">
        <f>IF(OR(AF435="",B435=""),"",SUMIFS($AF$2:AF435,$B$2:B435,B435))</f>
        <v/>
      </c>
      <c r="BF435" s="17" t="str">
        <f>IF(OR(AG435="",B435=""),"",SUMIFS($AG$2:AG435,$B$2:B435,B435))</f>
        <v/>
      </c>
      <c r="BG435" s="17" t="str">
        <f>IF(OR(AH435="",B435=""),"",SUMIFS($AH$2:AH435,$B$2:B435,B435))</f>
        <v/>
      </c>
      <c r="BH435" s="17" t="str">
        <f>IF(OR(AI435="",B435=""),"",SUMIFS($AI$2:AI435,$B$2:B435,B435))</f>
        <v/>
      </c>
      <c r="BI435" s="17" t="str">
        <f t="shared" si="258"/>
        <v/>
      </c>
      <c r="BJ435" s="17" t="str">
        <f t="shared" si="259"/>
        <v/>
      </c>
      <c r="BK435" s="17" t="str">
        <f t="shared" si="260"/>
        <v/>
      </c>
      <c r="BL435" s="17" t="str">
        <f t="shared" si="261"/>
        <v/>
      </c>
      <c r="BM435" s="17" t="str">
        <f t="shared" si="262"/>
        <v/>
      </c>
      <c r="BN435" s="17" t="str">
        <f t="shared" si="243"/>
        <v/>
      </c>
      <c r="BO435" s="17" t="str">
        <f t="shared" si="244"/>
        <v/>
      </c>
      <c r="BP435" s="17" t="str">
        <f t="shared" si="245"/>
        <v/>
      </c>
      <c r="BQ435" s="17" t="str">
        <f t="shared" si="246"/>
        <v/>
      </c>
      <c r="BR435" s="17" t="str">
        <f t="shared" si="247"/>
        <v/>
      </c>
    </row>
    <row r="436" spans="1:70" x14ac:dyDescent="0.25">
      <c r="A436">
        <f t="shared" si="231"/>
        <v>435</v>
      </c>
      <c r="B436" s="9"/>
      <c r="C436" s="12"/>
      <c r="D436" s="11" t="str">
        <f t="shared" si="263"/>
        <v/>
      </c>
      <c r="E436" s="11" t="str">
        <f t="shared" si="232"/>
        <v/>
      </c>
      <c r="F436" s="12"/>
      <c r="G436" s="12"/>
      <c r="H436" s="12"/>
      <c r="I436" s="12"/>
      <c r="J436" s="13"/>
      <c r="K436" s="13"/>
      <c r="L436" s="13"/>
      <c r="M436" s="13"/>
      <c r="N436" s="12"/>
      <c r="O436" s="12"/>
      <c r="P436" s="14" t="str">
        <f t="shared" si="248"/>
        <v/>
      </c>
      <c r="Q436" s="14" t="str">
        <f t="shared" si="249"/>
        <v/>
      </c>
      <c r="R436" s="14" t="str">
        <f t="shared" si="250"/>
        <v/>
      </c>
      <c r="S436" s="14" t="str">
        <f t="shared" si="251"/>
        <v/>
      </c>
      <c r="T436" s="14" t="str">
        <f t="shared" si="252"/>
        <v/>
      </c>
      <c r="U436" s="15" t="str">
        <f>IF(P436="","",P436*Config!$B$6)</f>
        <v/>
      </c>
      <c r="V436" s="15" t="str">
        <f>IF(Q436="","",Q436*Config!$B$6)</f>
        <v/>
      </c>
      <c r="W436" s="15" t="str">
        <f>IF(R436="","",R436*Config!$B$6)</f>
        <v/>
      </c>
      <c r="X436" s="15" t="str">
        <f>IF(S436="","",S436*Config!$B$6)</f>
        <v/>
      </c>
      <c r="Y436" s="15" t="str">
        <f>IF(T436="","",T436*Config!$B$6)</f>
        <v/>
      </c>
      <c r="Z436" s="15" t="str">
        <f>IF(U436="","",Config!$B$4 + SUM($U$2:U436))</f>
        <v/>
      </c>
      <c r="AA436" s="15" t="str">
        <f>IF(V436="","",Config!$B$4 + SUM($V$2:V436))</f>
        <v/>
      </c>
      <c r="AB436" s="15" t="str">
        <f>IF(W436="","",Config!$B$4 + SUM($W$2:W436))</f>
        <v/>
      </c>
      <c r="AC436" s="15" t="str">
        <f>IF(X436="","",Config!$B$4 + SUM($X$2:X436))</f>
        <v/>
      </c>
      <c r="AD436" s="15" t="str">
        <f>IF(Y436="","",Config!$B$4 + SUM($Y$2:Y436))</f>
        <v/>
      </c>
      <c r="AE436" s="15" t="str">
        <f>IF(P436="","",P436*J436/100*Config!$B$11)</f>
        <v/>
      </c>
      <c r="AF436" s="15" t="str">
        <f>IF(Q436="","",Q436*J436/100*Config!$B$11)</f>
        <v/>
      </c>
      <c r="AG436" s="15" t="str">
        <f>IF(R436="","",R436*J436/100*Config!$B$11)</f>
        <v/>
      </c>
      <c r="AH436" s="15" t="str">
        <f>IF(S436="","",S436*J436/100*Config!$B$11)</f>
        <v/>
      </c>
      <c r="AI436" s="15" t="str">
        <f>IF(T436="","",T436*J436/100*Config!$B$11)</f>
        <v/>
      </c>
      <c r="AJ436" s="15" t="str">
        <f>IF(AE436="","",Config!$B$9 + SUM($AE$2:AE436))</f>
        <v/>
      </c>
      <c r="AK436" s="15" t="str">
        <f>IF(AF436="","",Config!$B$9 + SUM($AF$2:AF436))</f>
        <v/>
      </c>
      <c r="AL436" s="15" t="str">
        <f>IF(AG436="","",Config!$B$9 + SUM($AG$2:AG436))</f>
        <v/>
      </c>
      <c r="AM436" s="15" t="str">
        <f>IF(AH436="","",Config!$B$9 + SUM($AH$2:AH436))</f>
        <v/>
      </c>
      <c r="AN436" s="15" t="str">
        <f>IF(AI436="","",Config!$B$9 + SUM($AI$2:AI436))</f>
        <v/>
      </c>
      <c r="AO436" s="16" t="str">
        <f t="shared" si="233"/>
        <v/>
      </c>
      <c r="AP436" s="16" t="str">
        <f t="shared" si="234"/>
        <v/>
      </c>
      <c r="AQ436" s="16" t="str">
        <f t="shared" si="235"/>
        <v/>
      </c>
      <c r="AR436" s="16" t="str">
        <f t="shared" si="236"/>
        <v/>
      </c>
      <c r="AS436" s="16" t="str">
        <f t="shared" si="237"/>
        <v/>
      </c>
      <c r="AT436" s="17" t="str">
        <f t="shared" si="253"/>
        <v/>
      </c>
      <c r="AU436" s="17" t="str">
        <f t="shared" si="254"/>
        <v/>
      </c>
      <c r="AV436" s="17" t="str">
        <f t="shared" si="255"/>
        <v/>
      </c>
      <c r="AW436" s="17" t="str">
        <f t="shared" si="256"/>
        <v/>
      </c>
      <c r="AX436" s="17" t="str">
        <f t="shared" si="257"/>
        <v/>
      </c>
      <c r="AY436" s="17" t="str">
        <f t="shared" si="238"/>
        <v/>
      </c>
      <c r="AZ436" s="17" t="str">
        <f t="shared" si="239"/>
        <v/>
      </c>
      <c r="BA436" s="17" t="str">
        <f t="shared" si="240"/>
        <v/>
      </c>
      <c r="BB436" s="17" t="str">
        <f t="shared" si="241"/>
        <v/>
      </c>
      <c r="BC436" s="17" t="str">
        <f t="shared" si="242"/>
        <v/>
      </c>
      <c r="BD436" s="17" t="str">
        <f>IF(OR(AE436="",B436=""),"",SUMIFS($AE$2:AE436,$B$2:B436,B436))</f>
        <v/>
      </c>
      <c r="BE436" s="17" t="str">
        <f>IF(OR(AF436="",B436=""),"",SUMIFS($AF$2:AF436,$B$2:B436,B436))</f>
        <v/>
      </c>
      <c r="BF436" s="17" t="str">
        <f>IF(OR(AG436="",B436=""),"",SUMIFS($AG$2:AG436,$B$2:B436,B436))</f>
        <v/>
      </c>
      <c r="BG436" s="17" t="str">
        <f>IF(OR(AH436="",B436=""),"",SUMIFS($AH$2:AH436,$B$2:B436,B436))</f>
        <v/>
      </c>
      <c r="BH436" s="17" t="str">
        <f>IF(OR(AI436="",B436=""),"",SUMIFS($AI$2:AI436,$B$2:B436,B436))</f>
        <v/>
      </c>
      <c r="BI436" s="17" t="str">
        <f t="shared" si="258"/>
        <v/>
      </c>
      <c r="BJ436" s="17" t="str">
        <f t="shared" si="259"/>
        <v/>
      </c>
      <c r="BK436" s="17" t="str">
        <f t="shared" si="260"/>
        <v/>
      </c>
      <c r="BL436" s="17" t="str">
        <f t="shared" si="261"/>
        <v/>
      </c>
      <c r="BM436" s="17" t="str">
        <f t="shared" si="262"/>
        <v/>
      </c>
      <c r="BN436" s="17" t="str">
        <f t="shared" si="243"/>
        <v/>
      </c>
      <c r="BO436" s="17" t="str">
        <f t="shared" si="244"/>
        <v/>
      </c>
      <c r="BP436" s="17" t="str">
        <f t="shared" si="245"/>
        <v/>
      </c>
      <c r="BQ436" s="17" t="str">
        <f t="shared" si="246"/>
        <v/>
      </c>
      <c r="BR436" s="17" t="str">
        <f t="shared" si="247"/>
        <v/>
      </c>
    </row>
    <row r="437" spans="1:70" x14ac:dyDescent="0.25">
      <c r="A437">
        <f t="shared" si="231"/>
        <v>436</v>
      </c>
      <c r="B437" s="9"/>
      <c r="C437" s="12"/>
      <c r="D437" s="11" t="str">
        <f t="shared" si="263"/>
        <v/>
      </c>
      <c r="E437" s="11" t="str">
        <f t="shared" si="232"/>
        <v/>
      </c>
      <c r="F437" s="12"/>
      <c r="G437" s="12"/>
      <c r="H437" s="12"/>
      <c r="I437" s="12"/>
      <c r="J437" s="13"/>
      <c r="K437" s="13"/>
      <c r="L437" s="13"/>
      <c r="M437" s="13"/>
      <c r="N437" s="12"/>
      <c r="O437" s="12"/>
      <c r="P437" s="14" t="str">
        <f t="shared" si="248"/>
        <v/>
      </c>
      <c r="Q437" s="14" t="str">
        <f t="shared" si="249"/>
        <v/>
      </c>
      <c r="R437" s="14" t="str">
        <f t="shared" si="250"/>
        <v/>
      </c>
      <c r="S437" s="14" t="str">
        <f t="shared" si="251"/>
        <v/>
      </c>
      <c r="T437" s="14" t="str">
        <f t="shared" si="252"/>
        <v/>
      </c>
      <c r="U437" s="15" t="str">
        <f>IF(P437="","",P437*Config!$B$6)</f>
        <v/>
      </c>
      <c r="V437" s="15" t="str">
        <f>IF(Q437="","",Q437*Config!$B$6)</f>
        <v/>
      </c>
      <c r="W437" s="15" t="str">
        <f>IF(R437="","",R437*Config!$B$6)</f>
        <v/>
      </c>
      <c r="X437" s="15" t="str">
        <f>IF(S437="","",S437*Config!$B$6)</f>
        <v/>
      </c>
      <c r="Y437" s="15" t="str">
        <f>IF(T437="","",T437*Config!$B$6)</f>
        <v/>
      </c>
      <c r="Z437" s="15" t="str">
        <f>IF(U437="","",Config!$B$4 + SUM($U$2:U437))</f>
        <v/>
      </c>
      <c r="AA437" s="15" t="str">
        <f>IF(V437="","",Config!$B$4 + SUM($V$2:V437))</f>
        <v/>
      </c>
      <c r="AB437" s="15" t="str">
        <f>IF(W437="","",Config!$B$4 + SUM($W$2:W437))</f>
        <v/>
      </c>
      <c r="AC437" s="15" t="str">
        <f>IF(X437="","",Config!$B$4 + SUM($X$2:X437))</f>
        <v/>
      </c>
      <c r="AD437" s="15" t="str">
        <f>IF(Y437="","",Config!$B$4 + SUM($Y$2:Y437))</f>
        <v/>
      </c>
      <c r="AE437" s="15" t="str">
        <f>IF(P437="","",P437*J437/100*Config!$B$11)</f>
        <v/>
      </c>
      <c r="AF437" s="15" t="str">
        <f>IF(Q437="","",Q437*J437/100*Config!$B$11)</f>
        <v/>
      </c>
      <c r="AG437" s="15" t="str">
        <f>IF(R437="","",R437*J437/100*Config!$B$11)</f>
        <v/>
      </c>
      <c r="AH437" s="15" t="str">
        <f>IF(S437="","",S437*J437/100*Config!$B$11)</f>
        <v/>
      </c>
      <c r="AI437" s="15" t="str">
        <f>IF(T437="","",T437*J437/100*Config!$B$11)</f>
        <v/>
      </c>
      <c r="AJ437" s="15" t="str">
        <f>IF(AE437="","",Config!$B$9 + SUM($AE$2:AE437))</f>
        <v/>
      </c>
      <c r="AK437" s="15" t="str">
        <f>IF(AF437="","",Config!$B$9 + SUM($AF$2:AF437))</f>
        <v/>
      </c>
      <c r="AL437" s="15" t="str">
        <f>IF(AG437="","",Config!$B$9 + SUM($AG$2:AG437))</f>
        <v/>
      </c>
      <c r="AM437" s="15" t="str">
        <f>IF(AH437="","",Config!$B$9 + SUM($AH$2:AH437))</f>
        <v/>
      </c>
      <c r="AN437" s="15" t="str">
        <f>IF(AI437="","",Config!$B$9 + SUM($AI$2:AI437))</f>
        <v/>
      </c>
      <c r="AO437" s="16" t="str">
        <f t="shared" si="233"/>
        <v/>
      </c>
      <c r="AP437" s="16" t="str">
        <f t="shared" si="234"/>
        <v/>
      </c>
      <c r="AQ437" s="16" t="str">
        <f t="shared" si="235"/>
        <v/>
      </c>
      <c r="AR437" s="16" t="str">
        <f t="shared" si="236"/>
        <v/>
      </c>
      <c r="AS437" s="16" t="str">
        <f t="shared" si="237"/>
        <v/>
      </c>
      <c r="AT437" s="17" t="str">
        <f t="shared" si="253"/>
        <v/>
      </c>
      <c r="AU437" s="17" t="str">
        <f t="shared" si="254"/>
        <v/>
      </c>
      <c r="AV437" s="17" t="str">
        <f t="shared" si="255"/>
        <v/>
      </c>
      <c r="AW437" s="17" t="str">
        <f t="shared" si="256"/>
        <v/>
      </c>
      <c r="AX437" s="17" t="str">
        <f t="shared" si="257"/>
        <v/>
      </c>
      <c r="AY437" s="17" t="str">
        <f t="shared" si="238"/>
        <v/>
      </c>
      <c r="AZ437" s="17" t="str">
        <f t="shared" si="239"/>
        <v/>
      </c>
      <c r="BA437" s="17" t="str">
        <f t="shared" si="240"/>
        <v/>
      </c>
      <c r="BB437" s="17" t="str">
        <f t="shared" si="241"/>
        <v/>
      </c>
      <c r="BC437" s="17" t="str">
        <f t="shared" si="242"/>
        <v/>
      </c>
      <c r="BD437" s="17" t="str">
        <f>IF(OR(AE437="",B437=""),"",SUMIFS($AE$2:AE437,$B$2:B437,B437))</f>
        <v/>
      </c>
      <c r="BE437" s="17" t="str">
        <f>IF(OR(AF437="",B437=""),"",SUMIFS($AF$2:AF437,$B$2:B437,B437))</f>
        <v/>
      </c>
      <c r="BF437" s="17" t="str">
        <f>IF(OR(AG437="",B437=""),"",SUMIFS($AG$2:AG437,$B$2:B437,B437))</f>
        <v/>
      </c>
      <c r="BG437" s="17" t="str">
        <f>IF(OR(AH437="",B437=""),"",SUMIFS($AH$2:AH437,$B$2:B437,B437))</f>
        <v/>
      </c>
      <c r="BH437" s="17" t="str">
        <f>IF(OR(AI437="",B437=""),"",SUMIFS($AI$2:AI437,$B$2:B437,B437))</f>
        <v/>
      </c>
      <c r="BI437" s="17" t="str">
        <f t="shared" si="258"/>
        <v/>
      </c>
      <c r="BJ437" s="17" t="str">
        <f t="shared" si="259"/>
        <v/>
      </c>
      <c r="BK437" s="17" t="str">
        <f t="shared" si="260"/>
        <v/>
      </c>
      <c r="BL437" s="17" t="str">
        <f t="shared" si="261"/>
        <v/>
      </c>
      <c r="BM437" s="17" t="str">
        <f t="shared" si="262"/>
        <v/>
      </c>
      <c r="BN437" s="17" t="str">
        <f t="shared" si="243"/>
        <v/>
      </c>
      <c r="BO437" s="17" t="str">
        <f t="shared" si="244"/>
        <v/>
      </c>
      <c r="BP437" s="17" t="str">
        <f t="shared" si="245"/>
        <v/>
      </c>
      <c r="BQ437" s="17" t="str">
        <f t="shared" si="246"/>
        <v/>
      </c>
      <c r="BR437" s="17" t="str">
        <f t="shared" si="247"/>
        <v/>
      </c>
    </row>
    <row r="438" spans="1:70" x14ac:dyDescent="0.25">
      <c r="A438">
        <f t="shared" si="231"/>
        <v>437</v>
      </c>
      <c r="B438" s="9"/>
      <c r="C438" s="12"/>
      <c r="D438" s="11" t="str">
        <f t="shared" si="263"/>
        <v/>
      </c>
      <c r="E438" s="11" t="str">
        <f t="shared" si="232"/>
        <v/>
      </c>
      <c r="F438" s="12"/>
      <c r="G438" s="12"/>
      <c r="H438" s="12"/>
      <c r="I438" s="12"/>
      <c r="J438" s="13"/>
      <c r="K438" s="13"/>
      <c r="L438" s="13"/>
      <c r="M438" s="13"/>
      <c r="N438" s="12"/>
      <c r="O438" s="12"/>
      <c r="P438" s="14" t="str">
        <f t="shared" si="248"/>
        <v/>
      </c>
      <c r="Q438" s="14" t="str">
        <f t="shared" si="249"/>
        <v/>
      </c>
      <c r="R438" s="14" t="str">
        <f t="shared" si="250"/>
        <v/>
      </c>
      <c r="S438" s="14" t="str">
        <f t="shared" si="251"/>
        <v/>
      </c>
      <c r="T438" s="14" t="str">
        <f t="shared" si="252"/>
        <v/>
      </c>
      <c r="U438" s="15" t="str">
        <f>IF(P438="","",P438*Config!$B$6)</f>
        <v/>
      </c>
      <c r="V438" s="15" t="str">
        <f>IF(Q438="","",Q438*Config!$B$6)</f>
        <v/>
      </c>
      <c r="W438" s="15" t="str">
        <f>IF(R438="","",R438*Config!$B$6)</f>
        <v/>
      </c>
      <c r="X438" s="15" t="str">
        <f>IF(S438="","",S438*Config!$B$6)</f>
        <v/>
      </c>
      <c r="Y438" s="15" t="str">
        <f>IF(T438="","",T438*Config!$B$6)</f>
        <v/>
      </c>
      <c r="Z438" s="15" t="str">
        <f>IF(U438="","",Config!$B$4 + SUM($U$2:U438))</f>
        <v/>
      </c>
      <c r="AA438" s="15" t="str">
        <f>IF(V438="","",Config!$B$4 + SUM($V$2:V438))</f>
        <v/>
      </c>
      <c r="AB438" s="15" t="str">
        <f>IF(W438="","",Config!$B$4 + SUM($W$2:W438))</f>
        <v/>
      </c>
      <c r="AC438" s="15" t="str">
        <f>IF(X438="","",Config!$B$4 + SUM($X$2:X438))</f>
        <v/>
      </c>
      <c r="AD438" s="15" t="str">
        <f>IF(Y438="","",Config!$B$4 + SUM($Y$2:Y438))</f>
        <v/>
      </c>
      <c r="AE438" s="15" t="str">
        <f>IF(P438="","",P438*J438/100*Config!$B$11)</f>
        <v/>
      </c>
      <c r="AF438" s="15" t="str">
        <f>IF(Q438="","",Q438*J438/100*Config!$B$11)</f>
        <v/>
      </c>
      <c r="AG438" s="15" t="str">
        <f>IF(R438="","",R438*J438/100*Config!$B$11)</f>
        <v/>
      </c>
      <c r="AH438" s="15" t="str">
        <f>IF(S438="","",S438*J438/100*Config!$B$11)</f>
        <v/>
      </c>
      <c r="AI438" s="15" t="str">
        <f>IF(T438="","",T438*J438/100*Config!$B$11)</f>
        <v/>
      </c>
      <c r="AJ438" s="15" t="str">
        <f>IF(AE438="","",Config!$B$9 + SUM($AE$2:AE438))</f>
        <v/>
      </c>
      <c r="AK438" s="15" t="str">
        <f>IF(AF438="","",Config!$B$9 + SUM($AF$2:AF438))</f>
        <v/>
      </c>
      <c r="AL438" s="15" t="str">
        <f>IF(AG438="","",Config!$B$9 + SUM($AG$2:AG438))</f>
        <v/>
      </c>
      <c r="AM438" s="15" t="str">
        <f>IF(AH438="","",Config!$B$9 + SUM($AH$2:AH438))</f>
        <v/>
      </c>
      <c r="AN438" s="15" t="str">
        <f>IF(AI438="","",Config!$B$9 + SUM($AI$2:AI438))</f>
        <v/>
      </c>
      <c r="AO438" s="16" t="str">
        <f t="shared" si="233"/>
        <v/>
      </c>
      <c r="AP438" s="16" t="str">
        <f t="shared" si="234"/>
        <v/>
      </c>
      <c r="AQ438" s="16" t="str">
        <f t="shared" si="235"/>
        <v/>
      </c>
      <c r="AR438" s="16" t="str">
        <f t="shared" si="236"/>
        <v/>
      </c>
      <c r="AS438" s="16" t="str">
        <f t="shared" si="237"/>
        <v/>
      </c>
      <c r="AT438" s="17" t="str">
        <f t="shared" si="253"/>
        <v/>
      </c>
      <c r="AU438" s="17" t="str">
        <f t="shared" si="254"/>
        <v/>
      </c>
      <c r="AV438" s="17" t="str">
        <f t="shared" si="255"/>
        <v/>
      </c>
      <c r="AW438" s="17" t="str">
        <f t="shared" si="256"/>
        <v/>
      </c>
      <c r="AX438" s="17" t="str">
        <f t="shared" si="257"/>
        <v/>
      </c>
      <c r="AY438" s="17" t="str">
        <f t="shared" si="238"/>
        <v/>
      </c>
      <c r="AZ438" s="17" t="str">
        <f t="shared" si="239"/>
        <v/>
      </c>
      <c r="BA438" s="17" t="str">
        <f t="shared" si="240"/>
        <v/>
      </c>
      <c r="BB438" s="17" t="str">
        <f t="shared" si="241"/>
        <v/>
      </c>
      <c r="BC438" s="17" t="str">
        <f t="shared" si="242"/>
        <v/>
      </c>
      <c r="BD438" s="17" t="str">
        <f>IF(OR(AE438="",B438=""),"",SUMIFS($AE$2:AE438,$B$2:B438,B438))</f>
        <v/>
      </c>
      <c r="BE438" s="17" t="str">
        <f>IF(OR(AF438="",B438=""),"",SUMIFS($AF$2:AF438,$B$2:B438,B438))</f>
        <v/>
      </c>
      <c r="BF438" s="17" t="str">
        <f>IF(OR(AG438="",B438=""),"",SUMIFS($AG$2:AG438,$B$2:B438,B438))</f>
        <v/>
      </c>
      <c r="BG438" s="17" t="str">
        <f>IF(OR(AH438="",B438=""),"",SUMIFS($AH$2:AH438,$B$2:B438,B438))</f>
        <v/>
      </c>
      <c r="BH438" s="17" t="str">
        <f>IF(OR(AI438="",B438=""),"",SUMIFS($AI$2:AI438,$B$2:B438,B438))</f>
        <v/>
      </c>
      <c r="BI438" s="17" t="str">
        <f t="shared" si="258"/>
        <v/>
      </c>
      <c r="BJ438" s="17" t="str">
        <f t="shared" si="259"/>
        <v/>
      </c>
      <c r="BK438" s="17" t="str">
        <f t="shared" si="260"/>
        <v/>
      </c>
      <c r="BL438" s="17" t="str">
        <f t="shared" si="261"/>
        <v/>
      </c>
      <c r="BM438" s="17" t="str">
        <f t="shared" si="262"/>
        <v/>
      </c>
      <c r="BN438" s="17" t="str">
        <f t="shared" si="243"/>
        <v/>
      </c>
      <c r="BO438" s="17" t="str">
        <f t="shared" si="244"/>
        <v/>
      </c>
      <c r="BP438" s="17" t="str">
        <f t="shared" si="245"/>
        <v/>
      </c>
      <c r="BQ438" s="17" t="str">
        <f t="shared" si="246"/>
        <v/>
      </c>
      <c r="BR438" s="17" t="str">
        <f t="shared" si="247"/>
        <v/>
      </c>
    </row>
    <row r="439" spans="1:70" x14ac:dyDescent="0.25">
      <c r="A439">
        <f t="shared" si="231"/>
        <v>438</v>
      </c>
      <c r="B439" s="9"/>
      <c r="C439" s="12"/>
      <c r="D439" s="11" t="str">
        <f t="shared" si="263"/>
        <v/>
      </c>
      <c r="E439" s="11" t="str">
        <f t="shared" si="232"/>
        <v/>
      </c>
      <c r="F439" s="12"/>
      <c r="G439" s="12"/>
      <c r="H439" s="12"/>
      <c r="I439" s="12"/>
      <c r="J439" s="13"/>
      <c r="K439" s="13"/>
      <c r="L439" s="13"/>
      <c r="M439" s="13"/>
      <c r="N439" s="12"/>
      <c r="O439" s="12"/>
      <c r="P439" s="14" t="str">
        <f t="shared" si="248"/>
        <v/>
      </c>
      <c r="Q439" s="14" t="str">
        <f t="shared" si="249"/>
        <v/>
      </c>
      <c r="R439" s="14" t="str">
        <f t="shared" si="250"/>
        <v/>
      </c>
      <c r="S439" s="14" t="str">
        <f t="shared" si="251"/>
        <v/>
      </c>
      <c r="T439" s="14" t="str">
        <f t="shared" si="252"/>
        <v/>
      </c>
      <c r="U439" s="15" t="str">
        <f>IF(P439="","",P439*Config!$B$6)</f>
        <v/>
      </c>
      <c r="V439" s="15" t="str">
        <f>IF(Q439="","",Q439*Config!$B$6)</f>
        <v/>
      </c>
      <c r="W439" s="15" t="str">
        <f>IF(R439="","",R439*Config!$B$6)</f>
        <v/>
      </c>
      <c r="X439" s="15" t="str">
        <f>IF(S439="","",S439*Config!$B$6)</f>
        <v/>
      </c>
      <c r="Y439" s="15" t="str">
        <f>IF(T439="","",T439*Config!$B$6)</f>
        <v/>
      </c>
      <c r="Z439" s="15" t="str">
        <f>IF(U439="","",Config!$B$4 + SUM($U$2:U439))</f>
        <v/>
      </c>
      <c r="AA439" s="15" t="str">
        <f>IF(V439="","",Config!$B$4 + SUM($V$2:V439))</f>
        <v/>
      </c>
      <c r="AB439" s="15" t="str">
        <f>IF(W439="","",Config!$B$4 + SUM($W$2:W439))</f>
        <v/>
      </c>
      <c r="AC439" s="15" t="str">
        <f>IF(X439="","",Config!$B$4 + SUM($X$2:X439))</f>
        <v/>
      </c>
      <c r="AD439" s="15" t="str">
        <f>IF(Y439="","",Config!$B$4 + SUM($Y$2:Y439))</f>
        <v/>
      </c>
      <c r="AE439" s="15" t="str">
        <f>IF(P439="","",P439*J439/100*Config!$B$11)</f>
        <v/>
      </c>
      <c r="AF439" s="15" t="str">
        <f>IF(Q439="","",Q439*J439/100*Config!$B$11)</f>
        <v/>
      </c>
      <c r="AG439" s="15" t="str">
        <f>IF(R439="","",R439*J439/100*Config!$B$11)</f>
        <v/>
      </c>
      <c r="AH439" s="15" t="str">
        <f>IF(S439="","",S439*J439/100*Config!$B$11)</f>
        <v/>
      </c>
      <c r="AI439" s="15" t="str">
        <f>IF(T439="","",T439*J439/100*Config!$B$11)</f>
        <v/>
      </c>
      <c r="AJ439" s="15" t="str">
        <f>IF(AE439="","",Config!$B$9 + SUM($AE$2:AE439))</f>
        <v/>
      </c>
      <c r="AK439" s="15" t="str">
        <f>IF(AF439="","",Config!$B$9 + SUM($AF$2:AF439))</f>
        <v/>
      </c>
      <c r="AL439" s="15" t="str">
        <f>IF(AG439="","",Config!$B$9 + SUM($AG$2:AG439))</f>
        <v/>
      </c>
      <c r="AM439" s="15" t="str">
        <f>IF(AH439="","",Config!$B$9 + SUM($AH$2:AH439))</f>
        <v/>
      </c>
      <c r="AN439" s="15" t="str">
        <f>IF(AI439="","",Config!$B$9 + SUM($AI$2:AI439))</f>
        <v/>
      </c>
      <c r="AO439" s="16" t="str">
        <f t="shared" si="233"/>
        <v/>
      </c>
      <c r="AP439" s="16" t="str">
        <f t="shared" si="234"/>
        <v/>
      </c>
      <c r="AQ439" s="16" t="str">
        <f t="shared" si="235"/>
        <v/>
      </c>
      <c r="AR439" s="16" t="str">
        <f t="shared" si="236"/>
        <v/>
      </c>
      <c r="AS439" s="16" t="str">
        <f t="shared" si="237"/>
        <v/>
      </c>
      <c r="AT439" s="17" t="str">
        <f t="shared" si="253"/>
        <v/>
      </c>
      <c r="AU439" s="17" t="str">
        <f t="shared" si="254"/>
        <v/>
      </c>
      <c r="AV439" s="17" t="str">
        <f t="shared" si="255"/>
        <v/>
      </c>
      <c r="AW439" s="17" t="str">
        <f t="shared" si="256"/>
        <v/>
      </c>
      <c r="AX439" s="17" t="str">
        <f t="shared" si="257"/>
        <v/>
      </c>
      <c r="AY439" s="17" t="str">
        <f t="shared" si="238"/>
        <v/>
      </c>
      <c r="AZ439" s="17" t="str">
        <f t="shared" si="239"/>
        <v/>
      </c>
      <c r="BA439" s="17" t="str">
        <f t="shared" si="240"/>
        <v/>
      </c>
      <c r="BB439" s="17" t="str">
        <f t="shared" si="241"/>
        <v/>
      </c>
      <c r="BC439" s="17" t="str">
        <f t="shared" si="242"/>
        <v/>
      </c>
      <c r="BD439" s="17" t="str">
        <f>IF(OR(AE439="",B439=""),"",SUMIFS($AE$2:AE439,$B$2:B439,B439))</f>
        <v/>
      </c>
      <c r="BE439" s="17" t="str">
        <f>IF(OR(AF439="",B439=""),"",SUMIFS($AF$2:AF439,$B$2:B439,B439))</f>
        <v/>
      </c>
      <c r="BF439" s="17" t="str">
        <f>IF(OR(AG439="",B439=""),"",SUMIFS($AG$2:AG439,$B$2:B439,B439))</f>
        <v/>
      </c>
      <c r="BG439" s="17" t="str">
        <f>IF(OR(AH439="",B439=""),"",SUMIFS($AH$2:AH439,$B$2:B439,B439))</f>
        <v/>
      </c>
      <c r="BH439" s="17" t="str">
        <f>IF(OR(AI439="",B439=""),"",SUMIFS($AI$2:AI439,$B$2:B439,B439))</f>
        <v/>
      </c>
      <c r="BI439" s="17" t="str">
        <f t="shared" si="258"/>
        <v/>
      </c>
      <c r="BJ439" s="17" t="str">
        <f t="shared" si="259"/>
        <v/>
      </c>
      <c r="BK439" s="17" t="str">
        <f t="shared" si="260"/>
        <v/>
      </c>
      <c r="BL439" s="17" t="str">
        <f t="shared" si="261"/>
        <v/>
      </c>
      <c r="BM439" s="17" t="str">
        <f t="shared" si="262"/>
        <v/>
      </c>
      <c r="BN439" s="17" t="str">
        <f t="shared" si="243"/>
        <v/>
      </c>
      <c r="BO439" s="17" t="str">
        <f t="shared" si="244"/>
        <v/>
      </c>
      <c r="BP439" s="17" t="str">
        <f t="shared" si="245"/>
        <v/>
      </c>
      <c r="BQ439" s="17" t="str">
        <f t="shared" si="246"/>
        <v/>
      </c>
      <c r="BR439" s="17" t="str">
        <f t="shared" si="247"/>
        <v/>
      </c>
    </row>
    <row r="440" spans="1:70" x14ac:dyDescent="0.25">
      <c r="A440">
        <f t="shared" si="231"/>
        <v>439</v>
      </c>
      <c r="B440" s="9"/>
      <c r="C440" s="12"/>
      <c r="D440" s="11" t="str">
        <f t="shared" si="263"/>
        <v/>
      </c>
      <c r="E440" s="11" t="str">
        <f t="shared" si="232"/>
        <v/>
      </c>
      <c r="F440" s="12"/>
      <c r="G440" s="12"/>
      <c r="H440" s="12"/>
      <c r="I440" s="12"/>
      <c r="J440" s="13"/>
      <c r="K440" s="13"/>
      <c r="L440" s="13"/>
      <c r="M440" s="13"/>
      <c r="N440" s="12"/>
      <c r="O440" s="12"/>
      <c r="P440" s="14" t="str">
        <f t="shared" si="248"/>
        <v/>
      </c>
      <c r="Q440" s="14" t="str">
        <f t="shared" si="249"/>
        <v/>
      </c>
      <c r="R440" s="14" t="str">
        <f t="shared" si="250"/>
        <v/>
      </c>
      <c r="S440" s="14" t="str">
        <f t="shared" si="251"/>
        <v/>
      </c>
      <c r="T440" s="14" t="str">
        <f t="shared" si="252"/>
        <v/>
      </c>
      <c r="U440" s="15" t="str">
        <f>IF(P440="","",P440*Config!$B$6)</f>
        <v/>
      </c>
      <c r="V440" s="15" t="str">
        <f>IF(Q440="","",Q440*Config!$B$6)</f>
        <v/>
      </c>
      <c r="W440" s="15" t="str">
        <f>IF(R440="","",R440*Config!$B$6)</f>
        <v/>
      </c>
      <c r="X440" s="15" t="str">
        <f>IF(S440="","",S440*Config!$B$6)</f>
        <v/>
      </c>
      <c r="Y440" s="15" t="str">
        <f>IF(T440="","",T440*Config!$B$6)</f>
        <v/>
      </c>
      <c r="Z440" s="15" t="str">
        <f>IF(U440="","",Config!$B$4 + SUM($U$2:U440))</f>
        <v/>
      </c>
      <c r="AA440" s="15" t="str">
        <f>IF(V440="","",Config!$B$4 + SUM($V$2:V440))</f>
        <v/>
      </c>
      <c r="AB440" s="15" t="str">
        <f>IF(W440="","",Config!$B$4 + SUM($W$2:W440))</f>
        <v/>
      </c>
      <c r="AC440" s="15" t="str">
        <f>IF(X440="","",Config!$B$4 + SUM($X$2:X440))</f>
        <v/>
      </c>
      <c r="AD440" s="15" t="str">
        <f>IF(Y440="","",Config!$B$4 + SUM($Y$2:Y440))</f>
        <v/>
      </c>
      <c r="AE440" s="15" t="str">
        <f>IF(P440="","",P440*J440/100*Config!$B$11)</f>
        <v/>
      </c>
      <c r="AF440" s="15" t="str">
        <f>IF(Q440="","",Q440*J440/100*Config!$B$11)</f>
        <v/>
      </c>
      <c r="AG440" s="15" t="str">
        <f>IF(R440="","",R440*J440/100*Config!$B$11)</f>
        <v/>
      </c>
      <c r="AH440" s="15" t="str">
        <f>IF(S440="","",S440*J440/100*Config!$B$11)</f>
        <v/>
      </c>
      <c r="AI440" s="15" t="str">
        <f>IF(T440="","",T440*J440/100*Config!$B$11)</f>
        <v/>
      </c>
      <c r="AJ440" s="15" t="str">
        <f>IF(AE440="","",Config!$B$9 + SUM($AE$2:AE440))</f>
        <v/>
      </c>
      <c r="AK440" s="15" t="str">
        <f>IF(AF440="","",Config!$B$9 + SUM($AF$2:AF440))</f>
        <v/>
      </c>
      <c r="AL440" s="15" t="str">
        <f>IF(AG440="","",Config!$B$9 + SUM($AG$2:AG440))</f>
        <v/>
      </c>
      <c r="AM440" s="15" t="str">
        <f>IF(AH440="","",Config!$B$9 + SUM($AH$2:AH440))</f>
        <v/>
      </c>
      <c r="AN440" s="15" t="str">
        <f>IF(AI440="","",Config!$B$9 + SUM($AI$2:AI440))</f>
        <v/>
      </c>
      <c r="AO440" s="16" t="str">
        <f t="shared" si="233"/>
        <v/>
      </c>
      <c r="AP440" s="16" t="str">
        <f t="shared" si="234"/>
        <v/>
      </c>
      <c r="AQ440" s="16" t="str">
        <f t="shared" si="235"/>
        <v/>
      </c>
      <c r="AR440" s="16" t="str">
        <f t="shared" si="236"/>
        <v/>
      </c>
      <c r="AS440" s="16" t="str">
        <f t="shared" si="237"/>
        <v/>
      </c>
      <c r="AT440" s="17" t="str">
        <f t="shared" si="253"/>
        <v/>
      </c>
      <c r="AU440" s="17" t="str">
        <f t="shared" si="254"/>
        <v/>
      </c>
      <c r="AV440" s="17" t="str">
        <f t="shared" si="255"/>
        <v/>
      </c>
      <c r="AW440" s="17" t="str">
        <f t="shared" si="256"/>
        <v/>
      </c>
      <c r="AX440" s="17" t="str">
        <f t="shared" si="257"/>
        <v/>
      </c>
      <c r="AY440" s="17" t="str">
        <f t="shared" si="238"/>
        <v/>
      </c>
      <c r="AZ440" s="17" t="str">
        <f t="shared" si="239"/>
        <v/>
      </c>
      <c r="BA440" s="17" t="str">
        <f t="shared" si="240"/>
        <v/>
      </c>
      <c r="BB440" s="17" t="str">
        <f t="shared" si="241"/>
        <v/>
      </c>
      <c r="BC440" s="17" t="str">
        <f t="shared" si="242"/>
        <v/>
      </c>
      <c r="BD440" s="17" t="str">
        <f>IF(OR(AE440="",B440=""),"",SUMIFS($AE$2:AE440,$B$2:B440,B440))</f>
        <v/>
      </c>
      <c r="BE440" s="17" t="str">
        <f>IF(OR(AF440="",B440=""),"",SUMIFS($AF$2:AF440,$B$2:B440,B440))</f>
        <v/>
      </c>
      <c r="BF440" s="17" t="str">
        <f>IF(OR(AG440="",B440=""),"",SUMIFS($AG$2:AG440,$B$2:B440,B440))</f>
        <v/>
      </c>
      <c r="BG440" s="17" t="str">
        <f>IF(OR(AH440="",B440=""),"",SUMIFS($AH$2:AH440,$B$2:B440,B440))</f>
        <v/>
      </c>
      <c r="BH440" s="17" t="str">
        <f>IF(OR(AI440="",B440=""),"",SUMIFS($AI$2:AI440,$B$2:B440,B440))</f>
        <v/>
      </c>
      <c r="BI440" s="17" t="str">
        <f t="shared" si="258"/>
        <v/>
      </c>
      <c r="BJ440" s="17" t="str">
        <f t="shared" si="259"/>
        <v/>
      </c>
      <c r="BK440" s="17" t="str">
        <f t="shared" si="260"/>
        <v/>
      </c>
      <c r="BL440" s="17" t="str">
        <f t="shared" si="261"/>
        <v/>
      </c>
      <c r="BM440" s="17" t="str">
        <f t="shared" si="262"/>
        <v/>
      </c>
      <c r="BN440" s="17" t="str">
        <f t="shared" si="243"/>
        <v/>
      </c>
      <c r="BO440" s="17" t="str">
        <f t="shared" si="244"/>
        <v/>
      </c>
      <c r="BP440" s="17" t="str">
        <f t="shared" si="245"/>
        <v/>
      </c>
      <c r="BQ440" s="17" t="str">
        <f t="shared" si="246"/>
        <v/>
      </c>
      <c r="BR440" s="17" t="str">
        <f t="shared" si="247"/>
        <v/>
      </c>
    </row>
    <row r="441" spans="1:70" x14ac:dyDescent="0.25">
      <c r="A441">
        <f t="shared" si="231"/>
        <v>440</v>
      </c>
      <c r="B441" s="9"/>
      <c r="C441" s="12"/>
      <c r="D441" s="11" t="str">
        <f t="shared" si="263"/>
        <v/>
      </c>
      <c r="E441" s="11" t="str">
        <f t="shared" si="232"/>
        <v/>
      </c>
      <c r="F441" s="12"/>
      <c r="G441" s="12"/>
      <c r="H441" s="12"/>
      <c r="I441" s="12"/>
      <c r="J441" s="13"/>
      <c r="K441" s="13"/>
      <c r="L441" s="13"/>
      <c r="M441" s="13"/>
      <c r="N441" s="12"/>
      <c r="O441" s="12"/>
      <c r="P441" s="14" t="str">
        <f t="shared" si="248"/>
        <v/>
      </c>
      <c r="Q441" s="14" t="str">
        <f t="shared" si="249"/>
        <v/>
      </c>
      <c r="R441" s="14" t="str">
        <f t="shared" si="250"/>
        <v/>
      </c>
      <c r="S441" s="14" t="str">
        <f t="shared" si="251"/>
        <v/>
      </c>
      <c r="T441" s="14" t="str">
        <f t="shared" si="252"/>
        <v/>
      </c>
      <c r="U441" s="15" t="str">
        <f>IF(P441="","",P441*Config!$B$6)</f>
        <v/>
      </c>
      <c r="V441" s="15" t="str">
        <f>IF(Q441="","",Q441*Config!$B$6)</f>
        <v/>
      </c>
      <c r="W441" s="15" t="str">
        <f>IF(R441="","",R441*Config!$B$6)</f>
        <v/>
      </c>
      <c r="X441" s="15" t="str">
        <f>IF(S441="","",S441*Config!$B$6)</f>
        <v/>
      </c>
      <c r="Y441" s="15" t="str">
        <f>IF(T441="","",T441*Config!$B$6)</f>
        <v/>
      </c>
      <c r="Z441" s="15" t="str">
        <f>IF(U441="","",Config!$B$4 + SUM($U$2:U441))</f>
        <v/>
      </c>
      <c r="AA441" s="15" t="str">
        <f>IF(V441="","",Config!$B$4 + SUM($V$2:V441))</f>
        <v/>
      </c>
      <c r="AB441" s="15" t="str">
        <f>IF(W441="","",Config!$B$4 + SUM($W$2:W441))</f>
        <v/>
      </c>
      <c r="AC441" s="15" t="str">
        <f>IF(X441="","",Config!$B$4 + SUM($X$2:X441))</f>
        <v/>
      </c>
      <c r="AD441" s="15" t="str">
        <f>IF(Y441="","",Config!$B$4 + SUM($Y$2:Y441))</f>
        <v/>
      </c>
      <c r="AE441" s="15" t="str">
        <f>IF(P441="","",P441*J441/100*Config!$B$11)</f>
        <v/>
      </c>
      <c r="AF441" s="15" t="str">
        <f>IF(Q441="","",Q441*J441/100*Config!$B$11)</f>
        <v/>
      </c>
      <c r="AG441" s="15" t="str">
        <f>IF(R441="","",R441*J441/100*Config!$B$11)</f>
        <v/>
      </c>
      <c r="AH441" s="15" t="str">
        <f>IF(S441="","",S441*J441/100*Config!$B$11)</f>
        <v/>
      </c>
      <c r="AI441" s="15" t="str">
        <f>IF(T441="","",T441*J441/100*Config!$B$11)</f>
        <v/>
      </c>
      <c r="AJ441" s="15" t="str">
        <f>IF(AE441="","",Config!$B$9 + SUM($AE$2:AE441))</f>
        <v/>
      </c>
      <c r="AK441" s="15" t="str">
        <f>IF(AF441="","",Config!$B$9 + SUM($AF$2:AF441))</f>
        <v/>
      </c>
      <c r="AL441" s="15" t="str">
        <f>IF(AG441="","",Config!$B$9 + SUM($AG$2:AG441))</f>
        <v/>
      </c>
      <c r="AM441" s="15" t="str">
        <f>IF(AH441="","",Config!$B$9 + SUM($AH$2:AH441))</f>
        <v/>
      </c>
      <c r="AN441" s="15" t="str">
        <f>IF(AI441="","",Config!$B$9 + SUM($AI$2:AI441))</f>
        <v/>
      </c>
      <c r="AO441" s="16" t="str">
        <f t="shared" si="233"/>
        <v/>
      </c>
      <c r="AP441" s="16" t="str">
        <f t="shared" si="234"/>
        <v/>
      </c>
      <c r="AQ441" s="16" t="str">
        <f t="shared" si="235"/>
        <v/>
      </c>
      <c r="AR441" s="16" t="str">
        <f t="shared" si="236"/>
        <v/>
      </c>
      <c r="AS441" s="16" t="str">
        <f t="shared" si="237"/>
        <v/>
      </c>
      <c r="AT441" s="17" t="str">
        <f t="shared" si="253"/>
        <v/>
      </c>
      <c r="AU441" s="17" t="str">
        <f t="shared" si="254"/>
        <v/>
      </c>
      <c r="AV441" s="17" t="str">
        <f t="shared" si="255"/>
        <v/>
      </c>
      <c r="AW441" s="17" t="str">
        <f t="shared" si="256"/>
        <v/>
      </c>
      <c r="AX441" s="17" t="str">
        <f t="shared" si="257"/>
        <v/>
      </c>
      <c r="AY441" s="17" t="str">
        <f t="shared" si="238"/>
        <v/>
      </c>
      <c r="AZ441" s="17" t="str">
        <f t="shared" si="239"/>
        <v/>
      </c>
      <c r="BA441" s="17" t="str">
        <f t="shared" si="240"/>
        <v/>
      </c>
      <c r="BB441" s="17" t="str">
        <f t="shared" si="241"/>
        <v/>
      </c>
      <c r="BC441" s="17" t="str">
        <f t="shared" si="242"/>
        <v/>
      </c>
      <c r="BD441" s="17" t="str">
        <f>IF(OR(AE441="",B441=""),"",SUMIFS($AE$2:AE441,$B$2:B441,B441))</f>
        <v/>
      </c>
      <c r="BE441" s="17" t="str">
        <f>IF(OR(AF441="",B441=""),"",SUMIFS($AF$2:AF441,$B$2:B441,B441))</f>
        <v/>
      </c>
      <c r="BF441" s="17" t="str">
        <f>IF(OR(AG441="",B441=""),"",SUMIFS($AG$2:AG441,$B$2:B441,B441))</f>
        <v/>
      </c>
      <c r="BG441" s="17" t="str">
        <f>IF(OR(AH441="",B441=""),"",SUMIFS($AH$2:AH441,$B$2:B441,B441))</f>
        <v/>
      </c>
      <c r="BH441" s="17" t="str">
        <f>IF(OR(AI441="",B441=""),"",SUMIFS($AI$2:AI441,$B$2:B441,B441))</f>
        <v/>
      </c>
      <c r="BI441" s="17" t="str">
        <f t="shared" si="258"/>
        <v/>
      </c>
      <c r="BJ441" s="17" t="str">
        <f t="shared" si="259"/>
        <v/>
      </c>
      <c r="BK441" s="17" t="str">
        <f t="shared" si="260"/>
        <v/>
      </c>
      <c r="BL441" s="17" t="str">
        <f t="shared" si="261"/>
        <v/>
      </c>
      <c r="BM441" s="17" t="str">
        <f t="shared" si="262"/>
        <v/>
      </c>
      <c r="BN441" s="17" t="str">
        <f t="shared" si="243"/>
        <v/>
      </c>
      <c r="BO441" s="17" t="str">
        <f t="shared" si="244"/>
        <v/>
      </c>
      <c r="BP441" s="17" t="str">
        <f t="shared" si="245"/>
        <v/>
      </c>
      <c r="BQ441" s="17" t="str">
        <f t="shared" si="246"/>
        <v/>
      </c>
      <c r="BR441" s="17" t="str">
        <f t="shared" si="247"/>
        <v/>
      </c>
    </row>
    <row r="442" spans="1:70" x14ac:dyDescent="0.25">
      <c r="A442">
        <f t="shared" si="231"/>
        <v>441</v>
      </c>
      <c r="B442" s="9"/>
      <c r="C442" s="12"/>
      <c r="D442" s="11" t="str">
        <f t="shared" si="263"/>
        <v/>
      </c>
      <c r="E442" s="11" t="str">
        <f t="shared" si="232"/>
        <v/>
      </c>
      <c r="F442" s="12"/>
      <c r="G442" s="12"/>
      <c r="H442" s="12"/>
      <c r="I442" s="12"/>
      <c r="J442" s="13"/>
      <c r="K442" s="13"/>
      <c r="L442" s="13"/>
      <c r="M442" s="13"/>
      <c r="N442" s="12"/>
      <c r="O442" s="12"/>
      <c r="P442" s="14" t="str">
        <f t="shared" si="248"/>
        <v/>
      </c>
      <c r="Q442" s="14" t="str">
        <f t="shared" si="249"/>
        <v/>
      </c>
      <c r="R442" s="14" t="str">
        <f t="shared" si="250"/>
        <v/>
      </c>
      <c r="S442" s="14" t="str">
        <f t="shared" si="251"/>
        <v/>
      </c>
      <c r="T442" s="14" t="str">
        <f t="shared" si="252"/>
        <v/>
      </c>
      <c r="U442" s="15" t="str">
        <f>IF(P442="","",P442*Config!$B$6)</f>
        <v/>
      </c>
      <c r="V442" s="15" t="str">
        <f>IF(Q442="","",Q442*Config!$B$6)</f>
        <v/>
      </c>
      <c r="W442" s="15" t="str">
        <f>IF(R442="","",R442*Config!$B$6)</f>
        <v/>
      </c>
      <c r="X442" s="15" t="str">
        <f>IF(S442="","",S442*Config!$B$6)</f>
        <v/>
      </c>
      <c r="Y442" s="15" t="str">
        <f>IF(T442="","",T442*Config!$B$6)</f>
        <v/>
      </c>
      <c r="Z442" s="15" t="str">
        <f>IF(U442="","",Config!$B$4 + SUM($U$2:U442))</f>
        <v/>
      </c>
      <c r="AA442" s="15" t="str">
        <f>IF(V442="","",Config!$B$4 + SUM($V$2:V442))</f>
        <v/>
      </c>
      <c r="AB442" s="15" t="str">
        <f>IF(W442="","",Config!$B$4 + SUM($W$2:W442))</f>
        <v/>
      </c>
      <c r="AC442" s="15" t="str">
        <f>IF(X442="","",Config!$B$4 + SUM($X$2:X442))</f>
        <v/>
      </c>
      <c r="AD442" s="15" t="str">
        <f>IF(Y442="","",Config!$B$4 + SUM($Y$2:Y442))</f>
        <v/>
      </c>
      <c r="AE442" s="15" t="str">
        <f>IF(P442="","",P442*J442/100*Config!$B$11)</f>
        <v/>
      </c>
      <c r="AF442" s="15" t="str">
        <f>IF(Q442="","",Q442*J442/100*Config!$B$11)</f>
        <v/>
      </c>
      <c r="AG442" s="15" t="str">
        <f>IF(R442="","",R442*J442/100*Config!$B$11)</f>
        <v/>
      </c>
      <c r="AH442" s="15" t="str">
        <f>IF(S442="","",S442*J442/100*Config!$B$11)</f>
        <v/>
      </c>
      <c r="AI442" s="15" t="str">
        <f>IF(T442="","",T442*J442/100*Config!$B$11)</f>
        <v/>
      </c>
      <c r="AJ442" s="15" t="str">
        <f>IF(AE442="","",Config!$B$9 + SUM($AE$2:AE442))</f>
        <v/>
      </c>
      <c r="AK442" s="15" t="str">
        <f>IF(AF442="","",Config!$B$9 + SUM($AF$2:AF442))</f>
        <v/>
      </c>
      <c r="AL442" s="15" t="str">
        <f>IF(AG442="","",Config!$B$9 + SUM($AG$2:AG442))</f>
        <v/>
      </c>
      <c r="AM442" s="15" t="str">
        <f>IF(AH442="","",Config!$B$9 + SUM($AH$2:AH442))</f>
        <v/>
      </c>
      <c r="AN442" s="15" t="str">
        <f>IF(AI442="","",Config!$B$9 + SUM($AI$2:AI442))</f>
        <v/>
      </c>
      <c r="AO442" s="16" t="str">
        <f t="shared" si="233"/>
        <v/>
      </c>
      <c r="AP442" s="16" t="str">
        <f t="shared" si="234"/>
        <v/>
      </c>
      <c r="AQ442" s="16" t="str">
        <f t="shared" si="235"/>
        <v/>
      </c>
      <c r="AR442" s="16" t="str">
        <f t="shared" si="236"/>
        <v/>
      </c>
      <c r="AS442" s="16" t="str">
        <f t="shared" si="237"/>
        <v/>
      </c>
      <c r="AT442" s="17" t="str">
        <f t="shared" si="253"/>
        <v/>
      </c>
      <c r="AU442" s="17" t="str">
        <f t="shared" si="254"/>
        <v/>
      </c>
      <c r="AV442" s="17" t="str">
        <f t="shared" si="255"/>
        <v/>
      </c>
      <c r="AW442" s="17" t="str">
        <f t="shared" si="256"/>
        <v/>
      </c>
      <c r="AX442" s="17" t="str">
        <f t="shared" si="257"/>
        <v/>
      </c>
      <c r="AY442" s="17" t="str">
        <f t="shared" si="238"/>
        <v/>
      </c>
      <c r="AZ442" s="17" t="str">
        <f t="shared" si="239"/>
        <v/>
      </c>
      <c r="BA442" s="17" t="str">
        <f t="shared" si="240"/>
        <v/>
      </c>
      <c r="BB442" s="17" t="str">
        <f t="shared" si="241"/>
        <v/>
      </c>
      <c r="BC442" s="17" t="str">
        <f t="shared" si="242"/>
        <v/>
      </c>
      <c r="BD442" s="17" t="str">
        <f>IF(OR(AE442="",B442=""),"",SUMIFS($AE$2:AE442,$B$2:B442,B442))</f>
        <v/>
      </c>
      <c r="BE442" s="17" t="str">
        <f>IF(OR(AF442="",B442=""),"",SUMIFS($AF$2:AF442,$B$2:B442,B442))</f>
        <v/>
      </c>
      <c r="BF442" s="17" t="str">
        <f>IF(OR(AG442="",B442=""),"",SUMIFS($AG$2:AG442,$B$2:B442,B442))</f>
        <v/>
      </c>
      <c r="BG442" s="17" t="str">
        <f>IF(OR(AH442="",B442=""),"",SUMIFS($AH$2:AH442,$B$2:B442,B442))</f>
        <v/>
      </c>
      <c r="BH442" s="17" t="str">
        <f>IF(OR(AI442="",B442=""),"",SUMIFS($AI$2:AI442,$B$2:B442,B442))</f>
        <v/>
      </c>
      <c r="BI442" s="17" t="str">
        <f t="shared" si="258"/>
        <v/>
      </c>
      <c r="BJ442" s="17" t="str">
        <f t="shared" si="259"/>
        <v/>
      </c>
      <c r="BK442" s="17" t="str">
        <f t="shared" si="260"/>
        <v/>
      </c>
      <c r="BL442" s="17" t="str">
        <f t="shared" si="261"/>
        <v/>
      </c>
      <c r="BM442" s="17" t="str">
        <f t="shared" si="262"/>
        <v/>
      </c>
      <c r="BN442" s="17" t="str">
        <f t="shared" si="243"/>
        <v/>
      </c>
      <c r="BO442" s="17" t="str">
        <f t="shared" si="244"/>
        <v/>
      </c>
      <c r="BP442" s="17" t="str">
        <f t="shared" si="245"/>
        <v/>
      </c>
      <c r="BQ442" s="17" t="str">
        <f t="shared" si="246"/>
        <v/>
      </c>
      <c r="BR442" s="17" t="str">
        <f t="shared" si="247"/>
        <v/>
      </c>
    </row>
    <row r="443" spans="1:70" x14ac:dyDescent="0.25">
      <c r="A443">
        <f t="shared" si="231"/>
        <v>442</v>
      </c>
      <c r="B443" s="9"/>
      <c r="C443" s="12"/>
      <c r="D443" s="11" t="str">
        <f t="shared" si="263"/>
        <v/>
      </c>
      <c r="E443" s="11" t="str">
        <f t="shared" si="232"/>
        <v/>
      </c>
      <c r="F443" s="12"/>
      <c r="G443" s="12"/>
      <c r="H443" s="12"/>
      <c r="I443" s="12"/>
      <c r="J443" s="13"/>
      <c r="K443" s="13"/>
      <c r="L443" s="13"/>
      <c r="M443" s="13"/>
      <c r="N443" s="12"/>
      <c r="O443" s="12"/>
      <c r="P443" s="14" t="str">
        <f t="shared" si="248"/>
        <v/>
      </c>
      <c r="Q443" s="14" t="str">
        <f t="shared" si="249"/>
        <v/>
      </c>
      <c r="R443" s="14" t="str">
        <f t="shared" si="250"/>
        <v/>
      </c>
      <c r="S443" s="14" t="str">
        <f t="shared" si="251"/>
        <v/>
      </c>
      <c r="T443" s="14" t="str">
        <f t="shared" si="252"/>
        <v/>
      </c>
      <c r="U443" s="15" t="str">
        <f>IF(P443="","",P443*Config!$B$6)</f>
        <v/>
      </c>
      <c r="V443" s="15" t="str">
        <f>IF(Q443="","",Q443*Config!$B$6)</f>
        <v/>
      </c>
      <c r="W443" s="15" t="str">
        <f>IF(R443="","",R443*Config!$B$6)</f>
        <v/>
      </c>
      <c r="X443" s="15" t="str">
        <f>IF(S443="","",S443*Config!$B$6)</f>
        <v/>
      </c>
      <c r="Y443" s="15" t="str">
        <f>IF(T443="","",T443*Config!$B$6)</f>
        <v/>
      </c>
      <c r="Z443" s="15" t="str">
        <f>IF(U443="","",Config!$B$4 + SUM($U$2:U443))</f>
        <v/>
      </c>
      <c r="AA443" s="15" t="str">
        <f>IF(V443="","",Config!$B$4 + SUM($V$2:V443))</f>
        <v/>
      </c>
      <c r="AB443" s="15" t="str">
        <f>IF(W443="","",Config!$B$4 + SUM($W$2:W443))</f>
        <v/>
      </c>
      <c r="AC443" s="15" t="str">
        <f>IF(X443="","",Config!$B$4 + SUM($X$2:X443))</f>
        <v/>
      </c>
      <c r="AD443" s="15" t="str">
        <f>IF(Y443="","",Config!$B$4 + SUM($Y$2:Y443))</f>
        <v/>
      </c>
      <c r="AE443" s="15" t="str">
        <f>IF(P443="","",P443*J443/100*Config!$B$11)</f>
        <v/>
      </c>
      <c r="AF443" s="15" t="str">
        <f>IF(Q443="","",Q443*J443/100*Config!$B$11)</f>
        <v/>
      </c>
      <c r="AG443" s="15" t="str">
        <f>IF(R443="","",R443*J443/100*Config!$B$11)</f>
        <v/>
      </c>
      <c r="AH443" s="15" t="str">
        <f>IF(S443="","",S443*J443/100*Config!$B$11)</f>
        <v/>
      </c>
      <c r="AI443" s="15" t="str">
        <f>IF(T443="","",T443*J443/100*Config!$B$11)</f>
        <v/>
      </c>
      <c r="AJ443" s="15" t="str">
        <f>IF(AE443="","",Config!$B$9 + SUM($AE$2:AE443))</f>
        <v/>
      </c>
      <c r="AK443" s="15" t="str">
        <f>IF(AF443="","",Config!$B$9 + SUM($AF$2:AF443))</f>
        <v/>
      </c>
      <c r="AL443" s="15" t="str">
        <f>IF(AG443="","",Config!$B$9 + SUM($AG$2:AG443))</f>
        <v/>
      </c>
      <c r="AM443" s="15" t="str">
        <f>IF(AH443="","",Config!$B$9 + SUM($AH$2:AH443))</f>
        <v/>
      </c>
      <c r="AN443" s="15" t="str">
        <f>IF(AI443="","",Config!$B$9 + SUM($AI$2:AI443))</f>
        <v/>
      </c>
      <c r="AO443" s="16" t="str">
        <f t="shared" si="233"/>
        <v/>
      </c>
      <c r="AP443" s="16" t="str">
        <f t="shared" si="234"/>
        <v/>
      </c>
      <c r="AQ443" s="16" t="str">
        <f t="shared" si="235"/>
        <v/>
      </c>
      <c r="AR443" s="16" t="str">
        <f t="shared" si="236"/>
        <v/>
      </c>
      <c r="AS443" s="16" t="str">
        <f t="shared" si="237"/>
        <v/>
      </c>
      <c r="AT443" s="17" t="str">
        <f t="shared" si="253"/>
        <v/>
      </c>
      <c r="AU443" s="17" t="str">
        <f t="shared" si="254"/>
        <v/>
      </c>
      <c r="AV443" s="17" t="str">
        <f t="shared" si="255"/>
        <v/>
      </c>
      <c r="AW443" s="17" t="str">
        <f t="shared" si="256"/>
        <v/>
      </c>
      <c r="AX443" s="17" t="str">
        <f t="shared" si="257"/>
        <v/>
      </c>
      <c r="AY443" s="17" t="str">
        <f t="shared" si="238"/>
        <v/>
      </c>
      <c r="AZ443" s="17" t="str">
        <f t="shared" si="239"/>
        <v/>
      </c>
      <c r="BA443" s="17" t="str">
        <f t="shared" si="240"/>
        <v/>
      </c>
      <c r="BB443" s="17" t="str">
        <f t="shared" si="241"/>
        <v/>
      </c>
      <c r="BC443" s="17" t="str">
        <f t="shared" si="242"/>
        <v/>
      </c>
      <c r="BD443" s="17" t="str">
        <f>IF(OR(AE443="",B443=""),"",SUMIFS($AE$2:AE443,$B$2:B443,B443))</f>
        <v/>
      </c>
      <c r="BE443" s="17" t="str">
        <f>IF(OR(AF443="",B443=""),"",SUMIFS($AF$2:AF443,$B$2:B443,B443))</f>
        <v/>
      </c>
      <c r="BF443" s="17" t="str">
        <f>IF(OR(AG443="",B443=""),"",SUMIFS($AG$2:AG443,$B$2:B443,B443))</f>
        <v/>
      </c>
      <c r="BG443" s="17" t="str">
        <f>IF(OR(AH443="",B443=""),"",SUMIFS($AH$2:AH443,$B$2:B443,B443))</f>
        <v/>
      </c>
      <c r="BH443" s="17" t="str">
        <f>IF(OR(AI443="",B443=""),"",SUMIFS($AI$2:AI443,$B$2:B443,B443))</f>
        <v/>
      </c>
      <c r="BI443" s="17" t="str">
        <f t="shared" si="258"/>
        <v/>
      </c>
      <c r="BJ443" s="17" t="str">
        <f t="shared" si="259"/>
        <v/>
      </c>
      <c r="BK443" s="17" t="str">
        <f t="shared" si="260"/>
        <v/>
      </c>
      <c r="BL443" s="17" t="str">
        <f t="shared" si="261"/>
        <v/>
      </c>
      <c r="BM443" s="17" t="str">
        <f t="shared" si="262"/>
        <v/>
      </c>
      <c r="BN443" s="17" t="str">
        <f t="shared" si="243"/>
        <v/>
      </c>
      <c r="BO443" s="17" t="str">
        <f t="shared" si="244"/>
        <v/>
      </c>
      <c r="BP443" s="17" t="str">
        <f t="shared" si="245"/>
        <v/>
      </c>
      <c r="BQ443" s="17" t="str">
        <f t="shared" si="246"/>
        <v/>
      </c>
      <c r="BR443" s="17" t="str">
        <f t="shared" si="247"/>
        <v/>
      </c>
    </row>
    <row r="444" spans="1:70" x14ac:dyDescent="0.25">
      <c r="A444">
        <f t="shared" si="231"/>
        <v>443</v>
      </c>
      <c r="B444" s="9"/>
      <c r="C444" s="12"/>
      <c r="D444" s="11" t="str">
        <f t="shared" si="263"/>
        <v/>
      </c>
      <c r="E444" s="11" t="str">
        <f t="shared" si="232"/>
        <v/>
      </c>
      <c r="F444" s="12"/>
      <c r="G444" s="12"/>
      <c r="H444" s="12"/>
      <c r="I444" s="12"/>
      <c r="J444" s="13"/>
      <c r="K444" s="13"/>
      <c r="L444" s="13"/>
      <c r="M444" s="13"/>
      <c r="N444" s="12"/>
      <c r="O444" s="12"/>
      <c r="P444" s="14" t="str">
        <f t="shared" si="248"/>
        <v/>
      </c>
      <c r="Q444" s="14" t="str">
        <f t="shared" si="249"/>
        <v/>
      </c>
      <c r="R444" s="14" t="str">
        <f t="shared" si="250"/>
        <v/>
      </c>
      <c r="S444" s="14" t="str">
        <f t="shared" si="251"/>
        <v/>
      </c>
      <c r="T444" s="14" t="str">
        <f t="shared" si="252"/>
        <v/>
      </c>
      <c r="U444" s="15" t="str">
        <f>IF(P444="","",P444*Config!$B$6)</f>
        <v/>
      </c>
      <c r="V444" s="15" t="str">
        <f>IF(Q444="","",Q444*Config!$B$6)</f>
        <v/>
      </c>
      <c r="W444" s="15" t="str">
        <f>IF(R444="","",R444*Config!$B$6)</f>
        <v/>
      </c>
      <c r="X444" s="15" t="str">
        <f>IF(S444="","",S444*Config!$B$6)</f>
        <v/>
      </c>
      <c r="Y444" s="15" t="str">
        <f>IF(T444="","",T444*Config!$B$6)</f>
        <v/>
      </c>
      <c r="Z444" s="15" t="str">
        <f>IF(U444="","",Config!$B$4 + SUM($U$2:U444))</f>
        <v/>
      </c>
      <c r="AA444" s="15" t="str">
        <f>IF(V444="","",Config!$B$4 + SUM($V$2:V444))</f>
        <v/>
      </c>
      <c r="AB444" s="15" t="str">
        <f>IF(W444="","",Config!$B$4 + SUM($W$2:W444))</f>
        <v/>
      </c>
      <c r="AC444" s="15" t="str">
        <f>IF(X444="","",Config!$B$4 + SUM($X$2:X444))</f>
        <v/>
      </c>
      <c r="AD444" s="15" t="str">
        <f>IF(Y444="","",Config!$B$4 + SUM($Y$2:Y444))</f>
        <v/>
      </c>
      <c r="AE444" s="15" t="str">
        <f>IF(P444="","",P444*J444/100*Config!$B$11)</f>
        <v/>
      </c>
      <c r="AF444" s="15" t="str">
        <f>IF(Q444="","",Q444*J444/100*Config!$B$11)</f>
        <v/>
      </c>
      <c r="AG444" s="15" t="str">
        <f>IF(R444="","",R444*J444/100*Config!$B$11)</f>
        <v/>
      </c>
      <c r="AH444" s="15" t="str">
        <f>IF(S444="","",S444*J444/100*Config!$B$11)</f>
        <v/>
      </c>
      <c r="AI444" s="15" t="str">
        <f>IF(T444="","",T444*J444/100*Config!$B$11)</f>
        <v/>
      </c>
      <c r="AJ444" s="15" t="str">
        <f>IF(AE444="","",Config!$B$9 + SUM($AE$2:AE444))</f>
        <v/>
      </c>
      <c r="AK444" s="15" t="str">
        <f>IF(AF444="","",Config!$B$9 + SUM($AF$2:AF444))</f>
        <v/>
      </c>
      <c r="AL444" s="15" t="str">
        <f>IF(AG444="","",Config!$B$9 + SUM($AG$2:AG444))</f>
        <v/>
      </c>
      <c r="AM444" s="15" t="str">
        <f>IF(AH444="","",Config!$B$9 + SUM($AH$2:AH444))</f>
        <v/>
      </c>
      <c r="AN444" s="15" t="str">
        <f>IF(AI444="","",Config!$B$9 + SUM($AI$2:AI444))</f>
        <v/>
      </c>
      <c r="AO444" s="16" t="str">
        <f t="shared" si="233"/>
        <v/>
      </c>
      <c r="AP444" s="16" t="str">
        <f t="shared" si="234"/>
        <v/>
      </c>
      <c r="AQ444" s="16" t="str">
        <f t="shared" si="235"/>
        <v/>
      </c>
      <c r="AR444" s="16" t="str">
        <f t="shared" si="236"/>
        <v/>
      </c>
      <c r="AS444" s="16" t="str">
        <f t="shared" si="237"/>
        <v/>
      </c>
      <c r="AT444" s="17" t="str">
        <f t="shared" si="253"/>
        <v/>
      </c>
      <c r="AU444" s="17" t="str">
        <f t="shared" si="254"/>
        <v/>
      </c>
      <c r="AV444" s="17" t="str">
        <f t="shared" si="255"/>
        <v/>
      </c>
      <c r="AW444" s="17" t="str">
        <f t="shared" si="256"/>
        <v/>
      </c>
      <c r="AX444" s="17" t="str">
        <f t="shared" si="257"/>
        <v/>
      </c>
      <c r="AY444" s="17" t="str">
        <f t="shared" si="238"/>
        <v/>
      </c>
      <c r="AZ444" s="17" t="str">
        <f t="shared" si="239"/>
        <v/>
      </c>
      <c r="BA444" s="17" t="str">
        <f t="shared" si="240"/>
        <v/>
      </c>
      <c r="BB444" s="17" t="str">
        <f t="shared" si="241"/>
        <v/>
      </c>
      <c r="BC444" s="17" t="str">
        <f t="shared" si="242"/>
        <v/>
      </c>
      <c r="BD444" s="17" t="str">
        <f>IF(OR(AE444="",B444=""),"",SUMIFS($AE$2:AE444,$B$2:B444,B444))</f>
        <v/>
      </c>
      <c r="BE444" s="17" t="str">
        <f>IF(OR(AF444="",B444=""),"",SUMIFS($AF$2:AF444,$B$2:B444,B444))</f>
        <v/>
      </c>
      <c r="BF444" s="17" t="str">
        <f>IF(OR(AG444="",B444=""),"",SUMIFS($AG$2:AG444,$B$2:B444,B444))</f>
        <v/>
      </c>
      <c r="BG444" s="17" t="str">
        <f>IF(OR(AH444="",B444=""),"",SUMIFS($AH$2:AH444,$B$2:B444,B444))</f>
        <v/>
      </c>
      <c r="BH444" s="17" t="str">
        <f>IF(OR(AI444="",B444=""),"",SUMIFS($AI$2:AI444,$B$2:B444,B444))</f>
        <v/>
      </c>
      <c r="BI444" s="17" t="str">
        <f t="shared" si="258"/>
        <v/>
      </c>
      <c r="BJ444" s="17" t="str">
        <f t="shared" si="259"/>
        <v/>
      </c>
      <c r="BK444" s="17" t="str">
        <f t="shared" si="260"/>
        <v/>
      </c>
      <c r="BL444" s="17" t="str">
        <f t="shared" si="261"/>
        <v/>
      </c>
      <c r="BM444" s="17" t="str">
        <f t="shared" si="262"/>
        <v/>
      </c>
      <c r="BN444" s="17" t="str">
        <f t="shared" si="243"/>
        <v/>
      </c>
      <c r="BO444" s="17" t="str">
        <f t="shared" si="244"/>
        <v/>
      </c>
      <c r="BP444" s="17" t="str">
        <f t="shared" si="245"/>
        <v/>
      </c>
      <c r="BQ444" s="17" t="str">
        <f t="shared" si="246"/>
        <v/>
      </c>
      <c r="BR444" s="17" t="str">
        <f t="shared" si="247"/>
        <v/>
      </c>
    </row>
    <row r="445" spans="1:70" x14ac:dyDescent="0.25">
      <c r="A445">
        <f t="shared" si="231"/>
        <v>444</v>
      </c>
      <c r="B445" s="9"/>
      <c r="C445" s="12"/>
      <c r="D445" s="11" t="str">
        <f t="shared" si="263"/>
        <v/>
      </c>
      <c r="E445" s="11" t="str">
        <f t="shared" si="232"/>
        <v/>
      </c>
      <c r="F445" s="12"/>
      <c r="G445" s="12"/>
      <c r="H445" s="12"/>
      <c r="I445" s="12"/>
      <c r="J445" s="13"/>
      <c r="K445" s="13"/>
      <c r="L445" s="13"/>
      <c r="M445" s="13"/>
      <c r="N445" s="12"/>
      <c r="O445" s="12"/>
      <c r="P445" s="14" t="str">
        <f t="shared" si="248"/>
        <v/>
      </c>
      <c r="Q445" s="14" t="str">
        <f t="shared" si="249"/>
        <v/>
      </c>
      <c r="R445" s="14" t="str">
        <f t="shared" si="250"/>
        <v/>
      </c>
      <c r="S445" s="14" t="str">
        <f t="shared" si="251"/>
        <v/>
      </c>
      <c r="T445" s="14" t="str">
        <f t="shared" si="252"/>
        <v/>
      </c>
      <c r="U445" s="15" t="str">
        <f>IF(P445="","",P445*Config!$B$6)</f>
        <v/>
      </c>
      <c r="V445" s="15" t="str">
        <f>IF(Q445="","",Q445*Config!$B$6)</f>
        <v/>
      </c>
      <c r="W445" s="15" t="str">
        <f>IF(R445="","",R445*Config!$B$6)</f>
        <v/>
      </c>
      <c r="X445" s="15" t="str">
        <f>IF(S445="","",S445*Config!$B$6)</f>
        <v/>
      </c>
      <c r="Y445" s="15" t="str">
        <f>IF(T445="","",T445*Config!$B$6)</f>
        <v/>
      </c>
      <c r="Z445" s="15" t="str">
        <f>IF(U445="","",Config!$B$4 + SUM($U$2:U445))</f>
        <v/>
      </c>
      <c r="AA445" s="15" t="str">
        <f>IF(V445="","",Config!$B$4 + SUM($V$2:V445))</f>
        <v/>
      </c>
      <c r="AB445" s="15" t="str">
        <f>IF(W445="","",Config!$B$4 + SUM($W$2:W445))</f>
        <v/>
      </c>
      <c r="AC445" s="15" t="str">
        <f>IF(X445="","",Config!$B$4 + SUM($X$2:X445))</f>
        <v/>
      </c>
      <c r="AD445" s="15" t="str">
        <f>IF(Y445="","",Config!$B$4 + SUM($Y$2:Y445))</f>
        <v/>
      </c>
      <c r="AE445" s="15" t="str">
        <f>IF(P445="","",P445*J445/100*Config!$B$11)</f>
        <v/>
      </c>
      <c r="AF445" s="15" t="str">
        <f>IF(Q445="","",Q445*J445/100*Config!$B$11)</f>
        <v/>
      </c>
      <c r="AG445" s="15" t="str">
        <f>IF(R445="","",R445*J445/100*Config!$B$11)</f>
        <v/>
      </c>
      <c r="AH445" s="15" t="str">
        <f>IF(S445="","",S445*J445/100*Config!$B$11)</f>
        <v/>
      </c>
      <c r="AI445" s="15" t="str">
        <f>IF(T445="","",T445*J445/100*Config!$B$11)</f>
        <v/>
      </c>
      <c r="AJ445" s="15" t="str">
        <f>IF(AE445="","",Config!$B$9 + SUM($AE$2:AE445))</f>
        <v/>
      </c>
      <c r="AK445" s="15" t="str">
        <f>IF(AF445="","",Config!$B$9 + SUM($AF$2:AF445))</f>
        <v/>
      </c>
      <c r="AL445" s="15" t="str">
        <f>IF(AG445="","",Config!$B$9 + SUM($AG$2:AG445))</f>
        <v/>
      </c>
      <c r="AM445" s="15" t="str">
        <f>IF(AH445="","",Config!$B$9 + SUM($AH$2:AH445))</f>
        <v/>
      </c>
      <c r="AN445" s="15" t="str">
        <f>IF(AI445="","",Config!$B$9 + SUM($AI$2:AI445))</f>
        <v/>
      </c>
      <c r="AO445" s="16" t="str">
        <f t="shared" si="233"/>
        <v/>
      </c>
      <c r="AP445" s="16" t="str">
        <f t="shared" si="234"/>
        <v/>
      </c>
      <c r="AQ445" s="16" t="str">
        <f t="shared" si="235"/>
        <v/>
      </c>
      <c r="AR445" s="16" t="str">
        <f t="shared" si="236"/>
        <v/>
      </c>
      <c r="AS445" s="16" t="str">
        <f t="shared" si="237"/>
        <v/>
      </c>
      <c r="AT445" s="17" t="str">
        <f t="shared" si="253"/>
        <v/>
      </c>
      <c r="AU445" s="17" t="str">
        <f t="shared" si="254"/>
        <v/>
      </c>
      <c r="AV445" s="17" t="str">
        <f t="shared" si="255"/>
        <v/>
      </c>
      <c r="AW445" s="17" t="str">
        <f t="shared" si="256"/>
        <v/>
      </c>
      <c r="AX445" s="17" t="str">
        <f t="shared" si="257"/>
        <v/>
      </c>
      <c r="AY445" s="17" t="str">
        <f t="shared" si="238"/>
        <v/>
      </c>
      <c r="AZ445" s="17" t="str">
        <f t="shared" si="239"/>
        <v/>
      </c>
      <c r="BA445" s="17" t="str">
        <f t="shared" si="240"/>
        <v/>
      </c>
      <c r="BB445" s="17" t="str">
        <f t="shared" si="241"/>
        <v/>
      </c>
      <c r="BC445" s="17" t="str">
        <f t="shared" si="242"/>
        <v/>
      </c>
      <c r="BD445" s="17" t="str">
        <f>IF(OR(AE445="",B445=""),"",SUMIFS($AE$2:AE445,$B$2:B445,B445))</f>
        <v/>
      </c>
      <c r="BE445" s="17" t="str">
        <f>IF(OR(AF445="",B445=""),"",SUMIFS($AF$2:AF445,$B$2:B445,B445))</f>
        <v/>
      </c>
      <c r="BF445" s="17" t="str">
        <f>IF(OR(AG445="",B445=""),"",SUMIFS($AG$2:AG445,$B$2:B445,B445))</f>
        <v/>
      </c>
      <c r="BG445" s="17" t="str">
        <f>IF(OR(AH445="",B445=""),"",SUMIFS($AH$2:AH445,$B$2:B445,B445))</f>
        <v/>
      </c>
      <c r="BH445" s="17" t="str">
        <f>IF(OR(AI445="",B445=""),"",SUMIFS($AI$2:AI445,$B$2:B445,B445))</f>
        <v/>
      </c>
      <c r="BI445" s="17" t="str">
        <f t="shared" si="258"/>
        <v/>
      </c>
      <c r="BJ445" s="17" t="str">
        <f t="shared" si="259"/>
        <v/>
      </c>
      <c r="BK445" s="17" t="str">
        <f t="shared" si="260"/>
        <v/>
      </c>
      <c r="BL445" s="17" t="str">
        <f t="shared" si="261"/>
        <v/>
      </c>
      <c r="BM445" s="17" t="str">
        <f t="shared" si="262"/>
        <v/>
      </c>
      <c r="BN445" s="17" t="str">
        <f t="shared" si="243"/>
        <v/>
      </c>
      <c r="BO445" s="17" t="str">
        <f t="shared" si="244"/>
        <v/>
      </c>
      <c r="BP445" s="17" t="str">
        <f t="shared" si="245"/>
        <v/>
      </c>
      <c r="BQ445" s="17" t="str">
        <f t="shared" si="246"/>
        <v/>
      </c>
      <c r="BR445" s="17" t="str">
        <f t="shared" si="247"/>
        <v/>
      </c>
    </row>
    <row r="446" spans="1:70" x14ac:dyDescent="0.25">
      <c r="A446">
        <f t="shared" si="231"/>
        <v>445</v>
      </c>
      <c r="B446" s="9"/>
      <c r="C446" s="12"/>
      <c r="D446" s="11" t="str">
        <f t="shared" si="263"/>
        <v/>
      </c>
      <c r="E446" s="11" t="str">
        <f t="shared" si="232"/>
        <v/>
      </c>
      <c r="F446" s="12"/>
      <c r="G446" s="12"/>
      <c r="H446" s="12"/>
      <c r="I446" s="12"/>
      <c r="J446" s="13"/>
      <c r="K446" s="13"/>
      <c r="L446" s="13"/>
      <c r="M446" s="13"/>
      <c r="N446" s="12"/>
      <c r="O446" s="12"/>
      <c r="P446" s="14" t="str">
        <f t="shared" si="248"/>
        <v/>
      </c>
      <c r="Q446" s="14" t="str">
        <f t="shared" si="249"/>
        <v/>
      </c>
      <c r="R446" s="14" t="str">
        <f t="shared" si="250"/>
        <v/>
      </c>
      <c r="S446" s="14" t="str">
        <f t="shared" si="251"/>
        <v/>
      </c>
      <c r="T446" s="14" t="str">
        <f t="shared" si="252"/>
        <v/>
      </c>
      <c r="U446" s="15" t="str">
        <f>IF(P446="","",P446*Config!$B$6)</f>
        <v/>
      </c>
      <c r="V446" s="15" t="str">
        <f>IF(Q446="","",Q446*Config!$B$6)</f>
        <v/>
      </c>
      <c r="W446" s="15" t="str">
        <f>IF(R446="","",R446*Config!$B$6)</f>
        <v/>
      </c>
      <c r="X446" s="15" t="str">
        <f>IF(S446="","",S446*Config!$B$6)</f>
        <v/>
      </c>
      <c r="Y446" s="15" t="str">
        <f>IF(T446="","",T446*Config!$B$6)</f>
        <v/>
      </c>
      <c r="Z446" s="15" t="str">
        <f>IF(U446="","",Config!$B$4 + SUM($U$2:U446))</f>
        <v/>
      </c>
      <c r="AA446" s="15" t="str">
        <f>IF(V446="","",Config!$B$4 + SUM($V$2:V446))</f>
        <v/>
      </c>
      <c r="AB446" s="15" t="str">
        <f>IF(W446="","",Config!$B$4 + SUM($W$2:W446))</f>
        <v/>
      </c>
      <c r="AC446" s="15" t="str">
        <f>IF(X446="","",Config!$B$4 + SUM($X$2:X446))</f>
        <v/>
      </c>
      <c r="AD446" s="15" t="str">
        <f>IF(Y446="","",Config!$B$4 + SUM($Y$2:Y446))</f>
        <v/>
      </c>
      <c r="AE446" s="15" t="str">
        <f>IF(P446="","",P446*J446/100*Config!$B$11)</f>
        <v/>
      </c>
      <c r="AF446" s="15" t="str">
        <f>IF(Q446="","",Q446*J446/100*Config!$B$11)</f>
        <v/>
      </c>
      <c r="AG446" s="15" t="str">
        <f>IF(R446="","",R446*J446/100*Config!$B$11)</f>
        <v/>
      </c>
      <c r="AH446" s="15" t="str">
        <f>IF(S446="","",S446*J446/100*Config!$B$11)</f>
        <v/>
      </c>
      <c r="AI446" s="15" t="str">
        <f>IF(T446="","",T446*J446/100*Config!$B$11)</f>
        <v/>
      </c>
      <c r="AJ446" s="15" t="str">
        <f>IF(AE446="","",Config!$B$9 + SUM($AE$2:AE446))</f>
        <v/>
      </c>
      <c r="AK446" s="15" t="str">
        <f>IF(AF446="","",Config!$B$9 + SUM($AF$2:AF446))</f>
        <v/>
      </c>
      <c r="AL446" s="15" t="str">
        <f>IF(AG446="","",Config!$B$9 + SUM($AG$2:AG446))</f>
        <v/>
      </c>
      <c r="AM446" s="15" t="str">
        <f>IF(AH446="","",Config!$B$9 + SUM($AH$2:AH446))</f>
        <v/>
      </c>
      <c r="AN446" s="15" t="str">
        <f>IF(AI446="","",Config!$B$9 + SUM($AI$2:AI446))</f>
        <v/>
      </c>
      <c r="AO446" s="16" t="str">
        <f t="shared" si="233"/>
        <v/>
      </c>
      <c r="AP446" s="16" t="str">
        <f t="shared" si="234"/>
        <v/>
      </c>
      <c r="AQ446" s="16" t="str">
        <f t="shared" si="235"/>
        <v/>
      </c>
      <c r="AR446" s="16" t="str">
        <f t="shared" si="236"/>
        <v/>
      </c>
      <c r="AS446" s="16" t="str">
        <f t="shared" si="237"/>
        <v/>
      </c>
      <c r="AT446" s="17" t="str">
        <f t="shared" si="253"/>
        <v/>
      </c>
      <c r="AU446" s="17" t="str">
        <f t="shared" si="254"/>
        <v/>
      </c>
      <c r="AV446" s="17" t="str">
        <f t="shared" si="255"/>
        <v/>
      </c>
      <c r="AW446" s="17" t="str">
        <f t="shared" si="256"/>
        <v/>
      </c>
      <c r="AX446" s="17" t="str">
        <f t="shared" si="257"/>
        <v/>
      </c>
      <c r="AY446" s="17" t="str">
        <f t="shared" si="238"/>
        <v/>
      </c>
      <c r="AZ446" s="17" t="str">
        <f t="shared" si="239"/>
        <v/>
      </c>
      <c r="BA446" s="17" t="str">
        <f t="shared" si="240"/>
        <v/>
      </c>
      <c r="BB446" s="17" t="str">
        <f t="shared" si="241"/>
        <v/>
      </c>
      <c r="BC446" s="17" t="str">
        <f t="shared" si="242"/>
        <v/>
      </c>
      <c r="BD446" s="17" t="str">
        <f>IF(OR(AE446="",B446=""),"",SUMIFS($AE$2:AE446,$B$2:B446,B446))</f>
        <v/>
      </c>
      <c r="BE446" s="17" t="str">
        <f>IF(OR(AF446="",B446=""),"",SUMIFS($AF$2:AF446,$B$2:B446,B446))</f>
        <v/>
      </c>
      <c r="BF446" s="17" t="str">
        <f>IF(OR(AG446="",B446=""),"",SUMIFS($AG$2:AG446,$B$2:B446,B446))</f>
        <v/>
      </c>
      <c r="BG446" s="17" t="str">
        <f>IF(OR(AH446="",B446=""),"",SUMIFS($AH$2:AH446,$B$2:B446,B446))</f>
        <v/>
      </c>
      <c r="BH446" s="17" t="str">
        <f>IF(OR(AI446="",B446=""),"",SUMIFS($AI$2:AI446,$B$2:B446,B446))</f>
        <v/>
      </c>
      <c r="BI446" s="17" t="str">
        <f t="shared" si="258"/>
        <v/>
      </c>
      <c r="BJ446" s="17" t="str">
        <f t="shared" si="259"/>
        <v/>
      </c>
      <c r="BK446" s="17" t="str">
        <f t="shared" si="260"/>
        <v/>
      </c>
      <c r="BL446" s="17" t="str">
        <f t="shared" si="261"/>
        <v/>
      </c>
      <c r="BM446" s="17" t="str">
        <f t="shared" si="262"/>
        <v/>
      </c>
      <c r="BN446" s="17" t="str">
        <f t="shared" si="243"/>
        <v/>
      </c>
      <c r="BO446" s="17" t="str">
        <f t="shared" si="244"/>
        <v/>
      </c>
      <c r="BP446" s="17" t="str">
        <f t="shared" si="245"/>
        <v/>
      </c>
      <c r="BQ446" s="17" t="str">
        <f t="shared" si="246"/>
        <v/>
      </c>
      <c r="BR446" s="17" t="str">
        <f t="shared" si="247"/>
        <v/>
      </c>
    </row>
    <row r="447" spans="1:70" x14ac:dyDescent="0.25">
      <c r="A447">
        <f t="shared" si="231"/>
        <v>446</v>
      </c>
      <c r="B447" s="9"/>
      <c r="C447" s="12"/>
      <c r="D447" s="11" t="str">
        <f t="shared" si="263"/>
        <v/>
      </c>
      <c r="E447" s="11" t="str">
        <f t="shared" si="232"/>
        <v/>
      </c>
      <c r="F447" s="12"/>
      <c r="G447" s="12"/>
      <c r="H447" s="12"/>
      <c r="I447" s="12"/>
      <c r="J447" s="13"/>
      <c r="K447" s="13"/>
      <c r="L447" s="13"/>
      <c r="M447" s="13"/>
      <c r="N447" s="12"/>
      <c r="O447" s="12"/>
      <c r="P447" s="14" t="str">
        <f t="shared" si="248"/>
        <v/>
      </c>
      <c r="Q447" s="14" t="str">
        <f t="shared" si="249"/>
        <v/>
      </c>
      <c r="R447" s="14" t="str">
        <f t="shared" si="250"/>
        <v/>
      </c>
      <c r="S447" s="14" t="str">
        <f t="shared" si="251"/>
        <v/>
      </c>
      <c r="T447" s="14" t="str">
        <f t="shared" si="252"/>
        <v/>
      </c>
      <c r="U447" s="15" t="str">
        <f>IF(P447="","",P447*Config!$B$6)</f>
        <v/>
      </c>
      <c r="V447" s="15" t="str">
        <f>IF(Q447="","",Q447*Config!$B$6)</f>
        <v/>
      </c>
      <c r="W447" s="15" t="str">
        <f>IF(R447="","",R447*Config!$B$6)</f>
        <v/>
      </c>
      <c r="X447" s="15" t="str">
        <f>IF(S447="","",S447*Config!$B$6)</f>
        <v/>
      </c>
      <c r="Y447" s="15" t="str">
        <f>IF(T447="","",T447*Config!$B$6)</f>
        <v/>
      </c>
      <c r="Z447" s="15" t="str">
        <f>IF(U447="","",Config!$B$4 + SUM($U$2:U447))</f>
        <v/>
      </c>
      <c r="AA447" s="15" t="str">
        <f>IF(V447="","",Config!$B$4 + SUM($V$2:V447))</f>
        <v/>
      </c>
      <c r="AB447" s="15" t="str">
        <f>IF(W447="","",Config!$B$4 + SUM($W$2:W447))</f>
        <v/>
      </c>
      <c r="AC447" s="15" t="str">
        <f>IF(X447="","",Config!$B$4 + SUM($X$2:X447))</f>
        <v/>
      </c>
      <c r="AD447" s="15" t="str">
        <f>IF(Y447="","",Config!$B$4 + SUM($Y$2:Y447))</f>
        <v/>
      </c>
      <c r="AE447" s="15" t="str">
        <f>IF(P447="","",P447*J447/100*Config!$B$11)</f>
        <v/>
      </c>
      <c r="AF447" s="15" t="str">
        <f>IF(Q447="","",Q447*J447/100*Config!$B$11)</f>
        <v/>
      </c>
      <c r="AG447" s="15" t="str">
        <f>IF(R447="","",R447*J447/100*Config!$B$11)</f>
        <v/>
      </c>
      <c r="AH447" s="15" t="str">
        <f>IF(S447="","",S447*J447/100*Config!$B$11)</f>
        <v/>
      </c>
      <c r="AI447" s="15" t="str">
        <f>IF(T447="","",T447*J447/100*Config!$B$11)</f>
        <v/>
      </c>
      <c r="AJ447" s="15" t="str">
        <f>IF(AE447="","",Config!$B$9 + SUM($AE$2:AE447))</f>
        <v/>
      </c>
      <c r="AK447" s="15" t="str">
        <f>IF(AF447="","",Config!$B$9 + SUM($AF$2:AF447))</f>
        <v/>
      </c>
      <c r="AL447" s="15" t="str">
        <f>IF(AG447="","",Config!$B$9 + SUM($AG$2:AG447))</f>
        <v/>
      </c>
      <c r="AM447" s="15" t="str">
        <f>IF(AH447="","",Config!$B$9 + SUM($AH$2:AH447))</f>
        <v/>
      </c>
      <c r="AN447" s="15" t="str">
        <f>IF(AI447="","",Config!$B$9 + SUM($AI$2:AI447))</f>
        <v/>
      </c>
      <c r="AO447" s="16" t="str">
        <f t="shared" si="233"/>
        <v/>
      </c>
      <c r="AP447" s="16" t="str">
        <f t="shared" si="234"/>
        <v/>
      </c>
      <c r="AQ447" s="16" t="str">
        <f t="shared" si="235"/>
        <v/>
      </c>
      <c r="AR447" s="16" t="str">
        <f t="shared" si="236"/>
        <v/>
      </c>
      <c r="AS447" s="16" t="str">
        <f t="shared" si="237"/>
        <v/>
      </c>
      <c r="AT447" s="17" t="str">
        <f t="shared" si="253"/>
        <v/>
      </c>
      <c r="AU447" s="17" t="str">
        <f t="shared" si="254"/>
        <v/>
      </c>
      <c r="AV447" s="17" t="str">
        <f t="shared" si="255"/>
        <v/>
      </c>
      <c r="AW447" s="17" t="str">
        <f t="shared" si="256"/>
        <v/>
      </c>
      <c r="AX447" s="17" t="str">
        <f t="shared" si="257"/>
        <v/>
      </c>
      <c r="AY447" s="17" t="str">
        <f t="shared" si="238"/>
        <v/>
      </c>
      <c r="AZ447" s="17" t="str">
        <f t="shared" si="239"/>
        <v/>
      </c>
      <c r="BA447" s="17" t="str">
        <f t="shared" si="240"/>
        <v/>
      </c>
      <c r="BB447" s="17" t="str">
        <f t="shared" si="241"/>
        <v/>
      </c>
      <c r="BC447" s="17" t="str">
        <f t="shared" si="242"/>
        <v/>
      </c>
      <c r="BD447" s="17" t="str">
        <f>IF(OR(AE447="",B447=""),"",SUMIFS($AE$2:AE447,$B$2:B447,B447))</f>
        <v/>
      </c>
      <c r="BE447" s="17" t="str">
        <f>IF(OR(AF447="",B447=""),"",SUMIFS($AF$2:AF447,$B$2:B447,B447))</f>
        <v/>
      </c>
      <c r="BF447" s="17" t="str">
        <f>IF(OR(AG447="",B447=""),"",SUMIFS($AG$2:AG447,$B$2:B447,B447))</f>
        <v/>
      </c>
      <c r="BG447" s="17" t="str">
        <f>IF(OR(AH447="",B447=""),"",SUMIFS($AH$2:AH447,$B$2:B447,B447))</f>
        <v/>
      </c>
      <c r="BH447" s="17" t="str">
        <f>IF(OR(AI447="",B447=""),"",SUMIFS($AI$2:AI447,$B$2:B447,B447))</f>
        <v/>
      </c>
      <c r="BI447" s="17" t="str">
        <f t="shared" si="258"/>
        <v/>
      </c>
      <c r="BJ447" s="17" t="str">
        <f t="shared" si="259"/>
        <v/>
      </c>
      <c r="BK447" s="17" t="str">
        <f t="shared" si="260"/>
        <v/>
      </c>
      <c r="BL447" s="17" t="str">
        <f t="shared" si="261"/>
        <v/>
      </c>
      <c r="BM447" s="17" t="str">
        <f t="shared" si="262"/>
        <v/>
      </c>
      <c r="BN447" s="17" t="str">
        <f t="shared" si="243"/>
        <v/>
      </c>
      <c r="BO447" s="17" t="str">
        <f t="shared" si="244"/>
        <v/>
      </c>
      <c r="BP447" s="17" t="str">
        <f t="shared" si="245"/>
        <v/>
      </c>
      <c r="BQ447" s="17" t="str">
        <f t="shared" si="246"/>
        <v/>
      </c>
      <c r="BR447" s="17" t="str">
        <f t="shared" si="247"/>
        <v/>
      </c>
    </row>
    <row r="448" spans="1:70" x14ac:dyDescent="0.25">
      <c r="A448">
        <f t="shared" si="231"/>
        <v>447</v>
      </c>
      <c r="B448" s="9"/>
      <c r="C448" s="12"/>
      <c r="D448" s="11" t="str">
        <f t="shared" si="263"/>
        <v/>
      </c>
      <c r="E448" s="11" t="str">
        <f t="shared" si="232"/>
        <v/>
      </c>
      <c r="F448" s="12"/>
      <c r="G448" s="12"/>
      <c r="H448" s="12"/>
      <c r="I448" s="12"/>
      <c r="J448" s="13"/>
      <c r="K448" s="13"/>
      <c r="L448" s="13"/>
      <c r="M448" s="13"/>
      <c r="N448" s="12"/>
      <c r="O448" s="12"/>
      <c r="P448" s="14" t="str">
        <f t="shared" si="248"/>
        <v/>
      </c>
      <c r="Q448" s="14" t="str">
        <f t="shared" si="249"/>
        <v/>
      </c>
      <c r="R448" s="14" t="str">
        <f t="shared" si="250"/>
        <v/>
      </c>
      <c r="S448" s="14" t="str">
        <f t="shared" si="251"/>
        <v/>
      </c>
      <c r="T448" s="14" t="str">
        <f t="shared" si="252"/>
        <v/>
      </c>
      <c r="U448" s="15" t="str">
        <f>IF(P448="","",P448*Config!$B$6)</f>
        <v/>
      </c>
      <c r="V448" s="15" t="str">
        <f>IF(Q448="","",Q448*Config!$B$6)</f>
        <v/>
      </c>
      <c r="W448" s="15" t="str">
        <f>IF(R448="","",R448*Config!$B$6)</f>
        <v/>
      </c>
      <c r="X448" s="15" t="str">
        <f>IF(S448="","",S448*Config!$B$6)</f>
        <v/>
      </c>
      <c r="Y448" s="15" t="str">
        <f>IF(T448="","",T448*Config!$B$6)</f>
        <v/>
      </c>
      <c r="Z448" s="15" t="str">
        <f>IF(U448="","",Config!$B$4 + SUM($U$2:U448))</f>
        <v/>
      </c>
      <c r="AA448" s="15" t="str">
        <f>IF(V448="","",Config!$B$4 + SUM($V$2:V448))</f>
        <v/>
      </c>
      <c r="AB448" s="15" t="str">
        <f>IF(W448="","",Config!$B$4 + SUM($W$2:W448))</f>
        <v/>
      </c>
      <c r="AC448" s="15" t="str">
        <f>IF(X448="","",Config!$B$4 + SUM($X$2:X448))</f>
        <v/>
      </c>
      <c r="AD448" s="15" t="str">
        <f>IF(Y448="","",Config!$B$4 + SUM($Y$2:Y448))</f>
        <v/>
      </c>
      <c r="AE448" s="15" t="str">
        <f>IF(P448="","",P448*J448/100*Config!$B$11)</f>
        <v/>
      </c>
      <c r="AF448" s="15" t="str">
        <f>IF(Q448="","",Q448*J448/100*Config!$B$11)</f>
        <v/>
      </c>
      <c r="AG448" s="15" t="str">
        <f>IF(R448="","",R448*J448/100*Config!$B$11)</f>
        <v/>
      </c>
      <c r="AH448" s="15" t="str">
        <f>IF(S448="","",S448*J448/100*Config!$B$11)</f>
        <v/>
      </c>
      <c r="AI448" s="15" t="str">
        <f>IF(T448="","",T448*J448/100*Config!$B$11)</f>
        <v/>
      </c>
      <c r="AJ448" s="15" t="str">
        <f>IF(AE448="","",Config!$B$9 + SUM($AE$2:AE448))</f>
        <v/>
      </c>
      <c r="AK448" s="15" t="str">
        <f>IF(AF448="","",Config!$B$9 + SUM($AF$2:AF448))</f>
        <v/>
      </c>
      <c r="AL448" s="15" t="str">
        <f>IF(AG448="","",Config!$B$9 + SUM($AG$2:AG448))</f>
        <v/>
      </c>
      <c r="AM448" s="15" t="str">
        <f>IF(AH448="","",Config!$B$9 + SUM($AH$2:AH448))</f>
        <v/>
      </c>
      <c r="AN448" s="15" t="str">
        <f>IF(AI448="","",Config!$B$9 + SUM($AI$2:AI448))</f>
        <v/>
      </c>
      <c r="AO448" s="16" t="str">
        <f t="shared" si="233"/>
        <v/>
      </c>
      <c r="AP448" s="16" t="str">
        <f t="shared" si="234"/>
        <v/>
      </c>
      <c r="AQ448" s="16" t="str">
        <f t="shared" si="235"/>
        <v/>
      </c>
      <c r="AR448" s="16" t="str">
        <f t="shared" si="236"/>
        <v/>
      </c>
      <c r="AS448" s="16" t="str">
        <f t="shared" si="237"/>
        <v/>
      </c>
      <c r="AT448" s="17" t="str">
        <f t="shared" si="253"/>
        <v/>
      </c>
      <c r="AU448" s="17" t="str">
        <f t="shared" si="254"/>
        <v/>
      </c>
      <c r="AV448" s="17" t="str">
        <f t="shared" si="255"/>
        <v/>
      </c>
      <c r="AW448" s="17" t="str">
        <f t="shared" si="256"/>
        <v/>
      </c>
      <c r="AX448" s="17" t="str">
        <f t="shared" si="257"/>
        <v/>
      </c>
      <c r="AY448" s="17" t="str">
        <f t="shared" si="238"/>
        <v/>
      </c>
      <c r="AZ448" s="17" t="str">
        <f t="shared" si="239"/>
        <v/>
      </c>
      <c r="BA448" s="17" t="str">
        <f t="shared" si="240"/>
        <v/>
      </c>
      <c r="BB448" s="17" t="str">
        <f t="shared" si="241"/>
        <v/>
      </c>
      <c r="BC448" s="17" t="str">
        <f t="shared" si="242"/>
        <v/>
      </c>
      <c r="BD448" s="17" t="str">
        <f>IF(OR(AE448="",B448=""),"",SUMIFS($AE$2:AE448,$B$2:B448,B448))</f>
        <v/>
      </c>
      <c r="BE448" s="17" t="str">
        <f>IF(OR(AF448="",B448=""),"",SUMIFS($AF$2:AF448,$B$2:B448,B448))</f>
        <v/>
      </c>
      <c r="BF448" s="17" t="str">
        <f>IF(OR(AG448="",B448=""),"",SUMIFS($AG$2:AG448,$B$2:B448,B448))</f>
        <v/>
      </c>
      <c r="BG448" s="17" t="str">
        <f>IF(OR(AH448="",B448=""),"",SUMIFS($AH$2:AH448,$B$2:B448,B448))</f>
        <v/>
      </c>
      <c r="BH448" s="17" t="str">
        <f>IF(OR(AI448="",B448=""),"",SUMIFS($AI$2:AI448,$B$2:B448,B448))</f>
        <v/>
      </c>
      <c r="BI448" s="17" t="str">
        <f t="shared" si="258"/>
        <v/>
      </c>
      <c r="BJ448" s="17" t="str">
        <f t="shared" si="259"/>
        <v/>
      </c>
      <c r="BK448" s="17" t="str">
        <f t="shared" si="260"/>
        <v/>
      </c>
      <c r="BL448" s="17" t="str">
        <f t="shared" si="261"/>
        <v/>
      </c>
      <c r="BM448" s="17" t="str">
        <f t="shared" si="262"/>
        <v/>
      </c>
      <c r="BN448" s="17" t="str">
        <f t="shared" si="243"/>
        <v/>
      </c>
      <c r="BO448" s="17" t="str">
        <f t="shared" si="244"/>
        <v/>
      </c>
      <c r="BP448" s="17" t="str">
        <f t="shared" si="245"/>
        <v/>
      </c>
      <c r="BQ448" s="17" t="str">
        <f t="shared" si="246"/>
        <v/>
      </c>
      <c r="BR448" s="17" t="str">
        <f t="shared" si="247"/>
        <v/>
      </c>
    </row>
    <row r="449" spans="1:70" x14ac:dyDescent="0.25">
      <c r="A449">
        <f t="shared" si="231"/>
        <v>448</v>
      </c>
      <c r="B449" s="9"/>
      <c r="C449" s="12"/>
      <c r="D449" s="11" t="str">
        <f t="shared" si="263"/>
        <v/>
      </c>
      <c r="E449" s="11" t="str">
        <f t="shared" si="232"/>
        <v/>
      </c>
      <c r="F449" s="12"/>
      <c r="G449" s="12"/>
      <c r="H449" s="12"/>
      <c r="I449" s="12"/>
      <c r="J449" s="13"/>
      <c r="K449" s="13"/>
      <c r="L449" s="13"/>
      <c r="M449" s="13"/>
      <c r="N449" s="12"/>
      <c r="O449" s="12"/>
      <c r="P449" s="14" t="str">
        <f t="shared" si="248"/>
        <v/>
      </c>
      <c r="Q449" s="14" t="str">
        <f t="shared" si="249"/>
        <v/>
      </c>
      <c r="R449" s="14" t="str">
        <f t="shared" si="250"/>
        <v/>
      </c>
      <c r="S449" s="14" t="str">
        <f t="shared" si="251"/>
        <v/>
      </c>
      <c r="T449" s="14" t="str">
        <f t="shared" si="252"/>
        <v/>
      </c>
      <c r="U449" s="15" t="str">
        <f>IF(P449="","",P449*Config!$B$6)</f>
        <v/>
      </c>
      <c r="V449" s="15" t="str">
        <f>IF(Q449="","",Q449*Config!$B$6)</f>
        <v/>
      </c>
      <c r="W449" s="15" t="str">
        <f>IF(R449="","",R449*Config!$B$6)</f>
        <v/>
      </c>
      <c r="X449" s="15" t="str">
        <f>IF(S449="","",S449*Config!$B$6)</f>
        <v/>
      </c>
      <c r="Y449" s="15" t="str">
        <f>IF(T449="","",T449*Config!$B$6)</f>
        <v/>
      </c>
      <c r="Z449" s="15" t="str">
        <f>IF(U449="","",Config!$B$4 + SUM($U$2:U449))</f>
        <v/>
      </c>
      <c r="AA449" s="15" t="str">
        <f>IF(V449="","",Config!$B$4 + SUM($V$2:V449))</f>
        <v/>
      </c>
      <c r="AB449" s="15" t="str">
        <f>IF(W449="","",Config!$B$4 + SUM($W$2:W449))</f>
        <v/>
      </c>
      <c r="AC449" s="15" t="str">
        <f>IF(X449="","",Config!$B$4 + SUM($X$2:X449))</f>
        <v/>
      </c>
      <c r="AD449" s="15" t="str">
        <f>IF(Y449="","",Config!$B$4 + SUM($Y$2:Y449))</f>
        <v/>
      </c>
      <c r="AE449" s="15" t="str">
        <f>IF(P449="","",P449*J449/100*Config!$B$11)</f>
        <v/>
      </c>
      <c r="AF449" s="15" t="str">
        <f>IF(Q449="","",Q449*J449/100*Config!$B$11)</f>
        <v/>
      </c>
      <c r="AG449" s="15" t="str">
        <f>IF(R449="","",R449*J449/100*Config!$B$11)</f>
        <v/>
      </c>
      <c r="AH449" s="15" t="str">
        <f>IF(S449="","",S449*J449/100*Config!$B$11)</f>
        <v/>
      </c>
      <c r="AI449" s="15" t="str">
        <f>IF(T449="","",T449*J449/100*Config!$B$11)</f>
        <v/>
      </c>
      <c r="AJ449" s="15" t="str">
        <f>IF(AE449="","",Config!$B$9 + SUM($AE$2:AE449))</f>
        <v/>
      </c>
      <c r="AK449" s="15" t="str">
        <f>IF(AF449="","",Config!$B$9 + SUM($AF$2:AF449))</f>
        <v/>
      </c>
      <c r="AL449" s="15" t="str">
        <f>IF(AG449="","",Config!$B$9 + SUM($AG$2:AG449))</f>
        <v/>
      </c>
      <c r="AM449" s="15" t="str">
        <f>IF(AH449="","",Config!$B$9 + SUM($AH$2:AH449))</f>
        <v/>
      </c>
      <c r="AN449" s="15" t="str">
        <f>IF(AI449="","",Config!$B$9 + SUM($AI$2:AI449))</f>
        <v/>
      </c>
      <c r="AO449" s="16" t="str">
        <f t="shared" si="233"/>
        <v/>
      </c>
      <c r="AP449" s="16" t="str">
        <f t="shared" si="234"/>
        <v/>
      </c>
      <c r="AQ449" s="16" t="str">
        <f t="shared" si="235"/>
        <v/>
      </c>
      <c r="AR449" s="16" t="str">
        <f t="shared" si="236"/>
        <v/>
      </c>
      <c r="AS449" s="16" t="str">
        <f t="shared" si="237"/>
        <v/>
      </c>
      <c r="AT449" s="17" t="str">
        <f t="shared" si="253"/>
        <v/>
      </c>
      <c r="AU449" s="17" t="str">
        <f t="shared" si="254"/>
        <v/>
      </c>
      <c r="AV449" s="17" t="str">
        <f t="shared" si="255"/>
        <v/>
      </c>
      <c r="AW449" s="17" t="str">
        <f t="shared" si="256"/>
        <v/>
      </c>
      <c r="AX449" s="17" t="str">
        <f t="shared" si="257"/>
        <v/>
      </c>
      <c r="AY449" s="17" t="str">
        <f t="shared" si="238"/>
        <v/>
      </c>
      <c r="AZ449" s="17" t="str">
        <f t="shared" si="239"/>
        <v/>
      </c>
      <c r="BA449" s="17" t="str">
        <f t="shared" si="240"/>
        <v/>
      </c>
      <c r="BB449" s="17" t="str">
        <f t="shared" si="241"/>
        <v/>
      </c>
      <c r="BC449" s="17" t="str">
        <f t="shared" si="242"/>
        <v/>
      </c>
      <c r="BD449" s="17" t="str">
        <f>IF(OR(AE449="",B449=""),"",SUMIFS($AE$2:AE449,$B$2:B449,B449))</f>
        <v/>
      </c>
      <c r="BE449" s="17" t="str">
        <f>IF(OR(AF449="",B449=""),"",SUMIFS($AF$2:AF449,$B$2:B449,B449))</f>
        <v/>
      </c>
      <c r="BF449" s="17" t="str">
        <f>IF(OR(AG449="",B449=""),"",SUMIFS($AG$2:AG449,$B$2:B449,B449))</f>
        <v/>
      </c>
      <c r="BG449" s="17" t="str">
        <f>IF(OR(AH449="",B449=""),"",SUMIFS($AH$2:AH449,$B$2:B449,B449))</f>
        <v/>
      </c>
      <c r="BH449" s="17" t="str">
        <f>IF(OR(AI449="",B449=""),"",SUMIFS($AI$2:AI449,$B$2:B449,B449))</f>
        <v/>
      </c>
      <c r="BI449" s="17" t="str">
        <f t="shared" si="258"/>
        <v/>
      </c>
      <c r="BJ449" s="17" t="str">
        <f t="shared" si="259"/>
        <v/>
      </c>
      <c r="BK449" s="17" t="str">
        <f t="shared" si="260"/>
        <v/>
      </c>
      <c r="BL449" s="17" t="str">
        <f t="shared" si="261"/>
        <v/>
      </c>
      <c r="BM449" s="17" t="str">
        <f t="shared" si="262"/>
        <v/>
      </c>
      <c r="BN449" s="17" t="str">
        <f t="shared" si="243"/>
        <v/>
      </c>
      <c r="BO449" s="17" t="str">
        <f t="shared" si="244"/>
        <v/>
      </c>
      <c r="BP449" s="17" t="str">
        <f t="shared" si="245"/>
        <v/>
      </c>
      <c r="BQ449" s="17" t="str">
        <f t="shared" si="246"/>
        <v/>
      </c>
      <c r="BR449" s="17" t="str">
        <f t="shared" si="247"/>
        <v/>
      </c>
    </row>
    <row r="450" spans="1:70" x14ac:dyDescent="0.25">
      <c r="A450">
        <f t="shared" ref="A450:A513" si="264">ROW()-1</f>
        <v>449</v>
      </c>
      <c r="B450" s="9"/>
      <c r="C450" s="12"/>
      <c r="D450" s="11" t="str">
        <f t="shared" si="263"/>
        <v/>
      </c>
      <c r="E450" s="11" t="str">
        <f t="shared" ref="E450:E513" si="265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12"/>
      <c r="G450" s="12"/>
      <c r="H450" s="12"/>
      <c r="I450" s="12"/>
      <c r="J450" s="13"/>
      <c r="K450" s="13"/>
      <c r="L450" s="13"/>
      <c r="M450" s="13"/>
      <c r="N450" s="12"/>
      <c r="O450" s="12"/>
      <c r="P450" s="14" t="str">
        <f t="shared" si="248"/>
        <v/>
      </c>
      <c r="Q450" s="14" t="str">
        <f t="shared" si="249"/>
        <v/>
      </c>
      <c r="R450" s="14" t="str">
        <f t="shared" si="250"/>
        <v/>
      </c>
      <c r="S450" s="14" t="str">
        <f t="shared" si="251"/>
        <v/>
      </c>
      <c r="T450" s="14" t="str">
        <f t="shared" si="252"/>
        <v/>
      </c>
      <c r="U450" s="15" t="str">
        <f>IF(P450="","",P450*Config!$B$6)</f>
        <v/>
      </c>
      <c r="V450" s="15" t="str">
        <f>IF(Q450="","",Q450*Config!$B$6)</f>
        <v/>
      </c>
      <c r="W450" s="15" t="str">
        <f>IF(R450="","",R450*Config!$B$6)</f>
        <v/>
      </c>
      <c r="X450" s="15" t="str">
        <f>IF(S450="","",S450*Config!$B$6)</f>
        <v/>
      </c>
      <c r="Y450" s="15" t="str">
        <f>IF(T450="","",T450*Config!$B$6)</f>
        <v/>
      </c>
      <c r="Z450" s="15" t="str">
        <f>IF(U450="","",Config!$B$4 + SUM($U$2:U450))</f>
        <v/>
      </c>
      <c r="AA450" s="15" t="str">
        <f>IF(V450="","",Config!$B$4 + SUM($V$2:V450))</f>
        <v/>
      </c>
      <c r="AB450" s="15" t="str">
        <f>IF(W450="","",Config!$B$4 + SUM($W$2:W450))</f>
        <v/>
      </c>
      <c r="AC450" s="15" t="str">
        <f>IF(X450="","",Config!$B$4 + SUM($X$2:X450))</f>
        <v/>
      </c>
      <c r="AD450" s="15" t="str">
        <f>IF(Y450="","",Config!$B$4 + SUM($Y$2:Y450))</f>
        <v/>
      </c>
      <c r="AE450" s="15" t="str">
        <f>IF(P450="","",P450*J450/100*Config!$B$11)</f>
        <v/>
      </c>
      <c r="AF450" s="15" t="str">
        <f>IF(Q450="","",Q450*J450/100*Config!$B$11)</f>
        <v/>
      </c>
      <c r="AG450" s="15" t="str">
        <f>IF(R450="","",R450*J450/100*Config!$B$11)</f>
        <v/>
      </c>
      <c r="AH450" s="15" t="str">
        <f>IF(S450="","",S450*J450/100*Config!$B$11)</f>
        <v/>
      </c>
      <c r="AI450" s="15" t="str">
        <f>IF(T450="","",T450*J450/100*Config!$B$11)</f>
        <v/>
      </c>
      <c r="AJ450" s="15" t="str">
        <f>IF(AE450="","",Config!$B$9 + SUM($AE$2:AE450))</f>
        <v/>
      </c>
      <c r="AK450" s="15" t="str">
        <f>IF(AF450="","",Config!$B$9 + SUM($AF$2:AF450))</f>
        <v/>
      </c>
      <c r="AL450" s="15" t="str">
        <f>IF(AG450="","",Config!$B$9 + SUM($AG$2:AG450))</f>
        <v/>
      </c>
      <c r="AM450" s="15" t="str">
        <f>IF(AH450="","",Config!$B$9 + SUM($AH$2:AH450))</f>
        <v/>
      </c>
      <c r="AN450" s="15" t="str">
        <f>IF(AI450="","",Config!$B$9 + SUM($AI$2:AI450))</f>
        <v/>
      </c>
      <c r="AO450" s="16" t="str">
        <f t="shared" ref="AO450:AO513" si="266">IF(P450="","",IF(P450&gt;0,1,0))</f>
        <v/>
      </c>
      <c r="AP450" s="16" t="str">
        <f t="shared" ref="AP450:AP513" si="267">IF(Q450="","",IF(Q450&gt;0,1,0))</f>
        <v/>
      </c>
      <c r="AQ450" s="16" t="str">
        <f t="shared" ref="AQ450:AQ513" si="268">IF(R450="","",IF(R450&gt;0,1,0))</f>
        <v/>
      </c>
      <c r="AR450" s="16" t="str">
        <f t="shared" ref="AR450:AR513" si="269">IF(S450="","",IF(S450&gt;0,1,0))</f>
        <v/>
      </c>
      <c r="AS450" s="16" t="str">
        <f t="shared" ref="AS450:AS513" si="270">IF(T450="","",IF(T450&gt;0,1,0))</f>
        <v/>
      </c>
      <c r="AT450" s="17" t="str">
        <f t="shared" si="253"/>
        <v/>
      </c>
      <c r="AU450" s="17" t="str">
        <f t="shared" si="254"/>
        <v/>
      </c>
      <c r="AV450" s="17" t="str">
        <f t="shared" si="255"/>
        <v/>
      </c>
      <c r="AW450" s="17" t="str">
        <f t="shared" si="256"/>
        <v/>
      </c>
      <c r="AX450" s="17" t="str">
        <f t="shared" si="257"/>
        <v/>
      </c>
      <c r="AY450" s="17" t="str">
        <f t="shared" ref="AY450:AY513" si="271">IF(Z450="","",AT450-Z450)</f>
        <v/>
      </c>
      <c r="AZ450" s="17" t="str">
        <f t="shared" ref="AZ450:AZ513" si="272">IF(AA450="","",AU450-AA450)</f>
        <v/>
      </c>
      <c r="BA450" s="17" t="str">
        <f t="shared" ref="BA450:BA513" si="273">IF(AB450="","",AV450-AB450)</f>
        <v/>
      </c>
      <c r="BB450" s="17" t="str">
        <f t="shared" ref="BB450:BB513" si="274">IF(AC450="","",AW450-AC450)</f>
        <v/>
      </c>
      <c r="BC450" s="17" t="str">
        <f t="shared" ref="BC450:BC513" si="275">IF(AD450="","",AX450-AD450)</f>
        <v/>
      </c>
      <c r="BD450" s="17" t="str">
        <f>IF(OR(AE450="",B450=""),"",SUMIFS($AE$2:AE450,$B$2:B450,B450))</f>
        <v/>
      </c>
      <c r="BE450" s="17" t="str">
        <f>IF(OR(AF450="",B450=""),"",SUMIFS($AF$2:AF450,$B$2:B450,B450))</f>
        <v/>
      </c>
      <c r="BF450" s="17" t="str">
        <f>IF(OR(AG450="",B450=""),"",SUMIFS($AG$2:AG450,$B$2:B450,B450))</f>
        <v/>
      </c>
      <c r="BG450" s="17" t="str">
        <f>IF(OR(AH450="",B450=""),"",SUMIFS($AH$2:AH450,$B$2:B450,B450))</f>
        <v/>
      </c>
      <c r="BH450" s="17" t="str">
        <f>IF(OR(AI450="",B450=""),"",SUMIFS($AI$2:AI450,$B$2:B450,B450))</f>
        <v/>
      </c>
      <c r="BI450" s="17" t="str">
        <f t="shared" si="258"/>
        <v/>
      </c>
      <c r="BJ450" s="17" t="str">
        <f t="shared" si="259"/>
        <v/>
      </c>
      <c r="BK450" s="17" t="str">
        <f t="shared" si="260"/>
        <v/>
      </c>
      <c r="BL450" s="17" t="str">
        <f t="shared" si="261"/>
        <v/>
      </c>
      <c r="BM450" s="17" t="str">
        <f t="shared" si="262"/>
        <v/>
      </c>
      <c r="BN450" s="17" t="str">
        <f t="shared" ref="BN450:BN513" si="276">IF(AJ450="","",BI450-AJ450)</f>
        <v/>
      </c>
      <c r="BO450" s="17" t="str">
        <f t="shared" ref="BO450:BO513" si="277">IF(AK450="","",BJ450-AK450)</f>
        <v/>
      </c>
      <c r="BP450" s="17" t="str">
        <f t="shared" ref="BP450:BP513" si="278">IF(AL450="","",BK450-AL450)</f>
        <v/>
      </c>
      <c r="BQ450" s="17" t="str">
        <f t="shared" ref="BQ450:BQ513" si="279">IF(AM450="","",BL450-AM450)</f>
        <v/>
      </c>
      <c r="BR450" s="17" t="str">
        <f t="shared" ref="BR450:BR513" si="280">IF(AN450="","",BM450-AN450)</f>
        <v/>
      </c>
    </row>
    <row r="451" spans="1:70" x14ac:dyDescent="0.25">
      <c r="A451">
        <f t="shared" si="264"/>
        <v>450</v>
      </c>
      <c r="B451" s="9"/>
      <c r="C451" s="12"/>
      <c r="D451" s="11" t="str">
        <f t="shared" si="263"/>
        <v/>
      </c>
      <c r="E451" s="11" t="str">
        <f t="shared" si="265"/>
        <v/>
      </c>
      <c r="F451" s="12"/>
      <c r="G451" s="12"/>
      <c r="H451" s="12"/>
      <c r="I451" s="12"/>
      <c r="J451" s="13"/>
      <c r="K451" s="13"/>
      <c r="L451" s="13"/>
      <c r="M451" s="13"/>
      <c r="N451" s="12"/>
      <c r="O451" s="12"/>
      <c r="P451" s="14" t="str">
        <f t="shared" ref="P451:P514" si="281">IF(N451="","",IF(N451="SL",-1,K451/J451))</f>
        <v/>
      </c>
      <c r="Q451" s="14" t="str">
        <f t="shared" ref="Q451:Q514" si="282">IF(N451="","",IF(OR(N451="SL",N451="TP0"),-1,L451/J451))</f>
        <v/>
      </c>
      <c r="R451" s="14" t="str">
        <f t="shared" ref="R451:R514" si="283">IF(N451="","",IF(N451="TP2",M451/J451,-1))</f>
        <v/>
      </c>
      <c r="S451" s="14" t="str">
        <f t="shared" ref="S451:S514" si="284">IF(N451="","",IF(N451="SL",-1,IF(N451="TP0",0.5*K451/J451,0.5*(K451+L451)/J451)))</f>
        <v/>
      </c>
      <c r="T451" s="14" t="str">
        <f t="shared" ref="T451:T514" si="285">IF(N451="","",IF(N451="SL",-1,IF(N451="TP0",0.5*K451/J451-0.5,0.5*(K451+L451)/J451)))</f>
        <v/>
      </c>
      <c r="U451" s="15" t="str">
        <f>IF(P451="","",P451*Config!$B$6)</f>
        <v/>
      </c>
      <c r="V451" s="15" t="str">
        <f>IF(Q451="","",Q451*Config!$B$6)</f>
        <v/>
      </c>
      <c r="W451" s="15" t="str">
        <f>IF(R451="","",R451*Config!$B$6)</f>
        <v/>
      </c>
      <c r="X451" s="15" t="str">
        <f>IF(S451="","",S451*Config!$B$6)</f>
        <v/>
      </c>
      <c r="Y451" s="15" t="str">
        <f>IF(T451="","",T451*Config!$B$6)</f>
        <v/>
      </c>
      <c r="Z451" s="15" t="str">
        <f>IF(U451="","",Config!$B$4 + SUM($U$2:U451))</f>
        <v/>
      </c>
      <c r="AA451" s="15" t="str">
        <f>IF(V451="","",Config!$B$4 + SUM($V$2:V451))</f>
        <v/>
      </c>
      <c r="AB451" s="15" t="str">
        <f>IF(W451="","",Config!$B$4 + SUM($W$2:W451))</f>
        <v/>
      </c>
      <c r="AC451" s="15" t="str">
        <f>IF(X451="","",Config!$B$4 + SUM($X$2:X451))</f>
        <v/>
      </c>
      <c r="AD451" s="15" t="str">
        <f>IF(Y451="","",Config!$B$4 + SUM($Y$2:Y451))</f>
        <v/>
      </c>
      <c r="AE451" s="15" t="str">
        <f>IF(P451="","",P451*J451/100*Config!$B$11)</f>
        <v/>
      </c>
      <c r="AF451" s="15" t="str">
        <f>IF(Q451="","",Q451*J451/100*Config!$B$11)</f>
        <v/>
      </c>
      <c r="AG451" s="15" t="str">
        <f>IF(R451="","",R451*J451/100*Config!$B$11)</f>
        <v/>
      </c>
      <c r="AH451" s="15" t="str">
        <f>IF(S451="","",S451*J451/100*Config!$B$11)</f>
        <v/>
      </c>
      <c r="AI451" s="15" t="str">
        <f>IF(T451="","",T451*J451/100*Config!$B$11)</f>
        <v/>
      </c>
      <c r="AJ451" s="15" t="str">
        <f>IF(AE451="","",Config!$B$9 + SUM($AE$2:AE451))</f>
        <v/>
      </c>
      <c r="AK451" s="15" t="str">
        <f>IF(AF451="","",Config!$B$9 + SUM($AF$2:AF451))</f>
        <v/>
      </c>
      <c r="AL451" s="15" t="str">
        <f>IF(AG451="","",Config!$B$9 + SUM($AG$2:AG451))</f>
        <v/>
      </c>
      <c r="AM451" s="15" t="str">
        <f>IF(AH451="","",Config!$B$9 + SUM($AH$2:AH451))</f>
        <v/>
      </c>
      <c r="AN451" s="15" t="str">
        <f>IF(AI451="","",Config!$B$9 + SUM($AI$2:AI451))</f>
        <v/>
      </c>
      <c r="AO451" s="16" t="str">
        <f t="shared" si="266"/>
        <v/>
      </c>
      <c r="AP451" s="16" t="str">
        <f t="shared" si="267"/>
        <v/>
      </c>
      <c r="AQ451" s="16" t="str">
        <f t="shared" si="268"/>
        <v/>
      </c>
      <c r="AR451" s="16" t="str">
        <f t="shared" si="269"/>
        <v/>
      </c>
      <c r="AS451" s="16" t="str">
        <f t="shared" si="270"/>
        <v/>
      </c>
      <c r="AT451" s="17" t="str">
        <f t="shared" si="253"/>
        <v/>
      </c>
      <c r="AU451" s="17" t="str">
        <f t="shared" si="254"/>
        <v/>
      </c>
      <c r="AV451" s="17" t="str">
        <f t="shared" si="255"/>
        <v/>
      </c>
      <c r="AW451" s="17" t="str">
        <f t="shared" si="256"/>
        <v/>
      </c>
      <c r="AX451" s="17" t="str">
        <f t="shared" si="257"/>
        <v/>
      </c>
      <c r="AY451" s="17" t="str">
        <f t="shared" si="271"/>
        <v/>
      </c>
      <c r="AZ451" s="17" t="str">
        <f t="shared" si="272"/>
        <v/>
      </c>
      <c r="BA451" s="17" t="str">
        <f t="shared" si="273"/>
        <v/>
      </c>
      <c r="BB451" s="17" t="str">
        <f t="shared" si="274"/>
        <v/>
      </c>
      <c r="BC451" s="17" t="str">
        <f t="shared" si="275"/>
        <v/>
      </c>
      <c r="BD451" s="17" t="str">
        <f>IF(OR(AE451="",B451=""),"",SUMIFS($AE$2:AE451,$B$2:B451,B451))</f>
        <v/>
      </c>
      <c r="BE451" s="17" t="str">
        <f>IF(OR(AF451="",B451=""),"",SUMIFS($AF$2:AF451,$B$2:B451,B451))</f>
        <v/>
      </c>
      <c r="BF451" s="17" t="str">
        <f>IF(OR(AG451="",B451=""),"",SUMIFS($AG$2:AG451,$B$2:B451,B451))</f>
        <v/>
      </c>
      <c r="BG451" s="17" t="str">
        <f>IF(OR(AH451="",B451=""),"",SUMIFS($AH$2:AH451,$B$2:B451,B451))</f>
        <v/>
      </c>
      <c r="BH451" s="17" t="str">
        <f>IF(OR(AI451="",B451=""),"",SUMIFS($AI$2:AI451,$B$2:B451,B451))</f>
        <v/>
      </c>
      <c r="BI451" s="17" t="str">
        <f t="shared" si="258"/>
        <v/>
      </c>
      <c r="BJ451" s="17" t="str">
        <f t="shared" si="259"/>
        <v/>
      </c>
      <c r="BK451" s="17" t="str">
        <f t="shared" si="260"/>
        <v/>
      </c>
      <c r="BL451" s="17" t="str">
        <f t="shared" si="261"/>
        <v/>
      </c>
      <c r="BM451" s="17" t="str">
        <f t="shared" si="262"/>
        <v/>
      </c>
      <c r="BN451" s="17" t="str">
        <f t="shared" si="276"/>
        <v/>
      </c>
      <c r="BO451" s="17" t="str">
        <f t="shared" si="277"/>
        <v/>
      </c>
      <c r="BP451" s="17" t="str">
        <f t="shared" si="278"/>
        <v/>
      </c>
      <c r="BQ451" s="17" t="str">
        <f t="shared" si="279"/>
        <v/>
      </c>
      <c r="BR451" s="17" t="str">
        <f t="shared" si="280"/>
        <v/>
      </c>
    </row>
    <row r="452" spans="1:70" x14ac:dyDescent="0.25">
      <c r="A452">
        <f t="shared" si="264"/>
        <v>451</v>
      </c>
      <c r="B452" s="9"/>
      <c r="C452" s="12"/>
      <c r="D452" s="11" t="str">
        <f t="shared" si="263"/>
        <v/>
      </c>
      <c r="E452" s="11" t="str">
        <f t="shared" si="265"/>
        <v/>
      </c>
      <c r="F452" s="12"/>
      <c r="G452" s="12"/>
      <c r="H452" s="12"/>
      <c r="I452" s="12"/>
      <c r="J452" s="13"/>
      <c r="K452" s="13"/>
      <c r="L452" s="13"/>
      <c r="M452" s="13"/>
      <c r="N452" s="12"/>
      <c r="O452" s="12"/>
      <c r="P452" s="14" t="str">
        <f t="shared" si="281"/>
        <v/>
      </c>
      <c r="Q452" s="14" t="str">
        <f t="shared" si="282"/>
        <v/>
      </c>
      <c r="R452" s="14" t="str">
        <f t="shared" si="283"/>
        <v/>
      </c>
      <c r="S452" s="14" t="str">
        <f t="shared" si="284"/>
        <v/>
      </c>
      <c r="T452" s="14" t="str">
        <f t="shared" si="285"/>
        <v/>
      </c>
      <c r="U452" s="15" t="str">
        <f>IF(P452="","",P452*Config!$B$6)</f>
        <v/>
      </c>
      <c r="V452" s="15" t="str">
        <f>IF(Q452="","",Q452*Config!$B$6)</f>
        <v/>
      </c>
      <c r="W452" s="15" t="str">
        <f>IF(R452="","",R452*Config!$B$6)</f>
        <v/>
      </c>
      <c r="X452" s="15" t="str">
        <f>IF(S452="","",S452*Config!$B$6)</f>
        <v/>
      </c>
      <c r="Y452" s="15" t="str">
        <f>IF(T452="","",T452*Config!$B$6)</f>
        <v/>
      </c>
      <c r="Z452" s="15" t="str">
        <f>IF(U452="","",Config!$B$4 + SUM($U$2:U452))</f>
        <v/>
      </c>
      <c r="AA452" s="15" t="str">
        <f>IF(V452="","",Config!$B$4 + SUM($V$2:V452))</f>
        <v/>
      </c>
      <c r="AB452" s="15" t="str">
        <f>IF(W452="","",Config!$B$4 + SUM($W$2:W452))</f>
        <v/>
      </c>
      <c r="AC452" s="15" t="str">
        <f>IF(X452="","",Config!$B$4 + SUM($X$2:X452))</f>
        <v/>
      </c>
      <c r="AD452" s="15" t="str">
        <f>IF(Y452="","",Config!$B$4 + SUM($Y$2:Y452))</f>
        <v/>
      </c>
      <c r="AE452" s="15" t="str">
        <f>IF(P452="","",P452*J452/100*Config!$B$11)</f>
        <v/>
      </c>
      <c r="AF452" s="15" t="str">
        <f>IF(Q452="","",Q452*J452/100*Config!$B$11)</f>
        <v/>
      </c>
      <c r="AG452" s="15" t="str">
        <f>IF(R452="","",R452*J452/100*Config!$B$11)</f>
        <v/>
      </c>
      <c r="AH452" s="15" t="str">
        <f>IF(S452="","",S452*J452/100*Config!$B$11)</f>
        <v/>
      </c>
      <c r="AI452" s="15" t="str">
        <f>IF(T452="","",T452*J452/100*Config!$B$11)</f>
        <v/>
      </c>
      <c r="AJ452" s="15" t="str">
        <f>IF(AE452="","",Config!$B$9 + SUM($AE$2:AE452))</f>
        <v/>
      </c>
      <c r="AK452" s="15" t="str">
        <f>IF(AF452="","",Config!$B$9 + SUM($AF$2:AF452))</f>
        <v/>
      </c>
      <c r="AL452" s="15" t="str">
        <f>IF(AG452="","",Config!$B$9 + SUM($AG$2:AG452))</f>
        <v/>
      </c>
      <c r="AM452" s="15" t="str">
        <f>IF(AH452="","",Config!$B$9 + SUM($AH$2:AH452))</f>
        <v/>
      </c>
      <c r="AN452" s="15" t="str">
        <f>IF(AI452="","",Config!$B$9 + SUM($AI$2:AI452))</f>
        <v/>
      </c>
      <c r="AO452" s="16" t="str">
        <f t="shared" si="266"/>
        <v/>
      </c>
      <c r="AP452" s="16" t="str">
        <f t="shared" si="267"/>
        <v/>
      </c>
      <c r="AQ452" s="16" t="str">
        <f t="shared" si="268"/>
        <v/>
      </c>
      <c r="AR452" s="16" t="str">
        <f t="shared" si="269"/>
        <v/>
      </c>
      <c r="AS452" s="16" t="str">
        <f t="shared" si="270"/>
        <v/>
      </c>
      <c r="AT452" s="17" t="str">
        <f t="shared" si="253"/>
        <v/>
      </c>
      <c r="AU452" s="17" t="str">
        <f t="shared" si="254"/>
        <v/>
      </c>
      <c r="AV452" s="17" t="str">
        <f t="shared" si="255"/>
        <v/>
      </c>
      <c r="AW452" s="17" t="str">
        <f t="shared" si="256"/>
        <v/>
      </c>
      <c r="AX452" s="17" t="str">
        <f t="shared" si="257"/>
        <v/>
      </c>
      <c r="AY452" s="17" t="str">
        <f t="shared" si="271"/>
        <v/>
      </c>
      <c r="AZ452" s="17" t="str">
        <f t="shared" si="272"/>
        <v/>
      </c>
      <c r="BA452" s="17" t="str">
        <f t="shared" si="273"/>
        <v/>
      </c>
      <c r="BB452" s="17" t="str">
        <f t="shared" si="274"/>
        <v/>
      </c>
      <c r="BC452" s="17" t="str">
        <f t="shared" si="275"/>
        <v/>
      </c>
      <c r="BD452" s="17" t="str">
        <f>IF(OR(AE452="",B452=""),"",SUMIFS($AE$2:AE452,$B$2:B452,B452))</f>
        <v/>
      </c>
      <c r="BE452" s="17" t="str">
        <f>IF(OR(AF452="",B452=""),"",SUMIFS($AF$2:AF452,$B$2:B452,B452))</f>
        <v/>
      </c>
      <c r="BF452" s="17" t="str">
        <f>IF(OR(AG452="",B452=""),"",SUMIFS($AG$2:AG452,$B$2:B452,B452))</f>
        <v/>
      </c>
      <c r="BG452" s="17" t="str">
        <f>IF(OR(AH452="",B452=""),"",SUMIFS($AH$2:AH452,$B$2:B452,B452))</f>
        <v/>
      </c>
      <c r="BH452" s="17" t="str">
        <f>IF(OR(AI452="",B452=""),"",SUMIFS($AI$2:AI452,$B$2:B452,B452))</f>
        <v/>
      </c>
      <c r="BI452" s="17" t="str">
        <f t="shared" si="258"/>
        <v/>
      </c>
      <c r="BJ452" s="17" t="str">
        <f t="shared" si="259"/>
        <v/>
      </c>
      <c r="BK452" s="17" t="str">
        <f t="shared" si="260"/>
        <v/>
      </c>
      <c r="BL452" s="17" t="str">
        <f t="shared" si="261"/>
        <v/>
      </c>
      <c r="BM452" s="17" t="str">
        <f t="shared" si="262"/>
        <v/>
      </c>
      <c r="BN452" s="17" t="str">
        <f t="shared" si="276"/>
        <v/>
      </c>
      <c r="BO452" s="17" t="str">
        <f t="shared" si="277"/>
        <v/>
      </c>
      <c r="BP452" s="17" t="str">
        <f t="shared" si="278"/>
        <v/>
      </c>
      <c r="BQ452" s="17" t="str">
        <f t="shared" si="279"/>
        <v/>
      </c>
      <c r="BR452" s="17" t="str">
        <f t="shared" si="280"/>
        <v/>
      </c>
    </row>
    <row r="453" spans="1:70" x14ac:dyDescent="0.25">
      <c r="A453">
        <f t="shared" si="264"/>
        <v>452</v>
      </c>
      <c r="B453" s="9"/>
      <c r="C453" s="12"/>
      <c r="D453" s="11" t="str">
        <f t="shared" si="263"/>
        <v/>
      </c>
      <c r="E453" s="11" t="str">
        <f t="shared" si="265"/>
        <v/>
      </c>
      <c r="F453" s="12"/>
      <c r="G453" s="12"/>
      <c r="H453" s="12"/>
      <c r="I453" s="12"/>
      <c r="J453" s="13"/>
      <c r="K453" s="13"/>
      <c r="L453" s="13"/>
      <c r="M453" s="13"/>
      <c r="N453" s="12"/>
      <c r="O453" s="12"/>
      <c r="P453" s="14" t="str">
        <f t="shared" si="281"/>
        <v/>
      </c>
      <c r="Q453" s="14" t="str">
        <f t="shared" si="282"/>
        <v/>
      </c>
      <c r="R453" s="14" t="str">
        <f t="shared" si="283"/>
        <v/>
      </c>
      <c r="S453" s="14" t="str">
        <f t="shared" si="284"/>
        <v/>
      </c>
      <c r="T453" s="14" t="str">
        <f t="shared" si="285"/>
        <v/>
      </c>
      <c r="U453" s="15" t="str">
        <f>IF(P453="","",P453*Config!$B$6)</f>
        <v/>
      </c>
      <c r="V453" s="15" t="str">
        <f>IF(Q453="","",Q453*Config!$B$6)</f>
        <v/>
      </c>
      <c r="W453" s="15" t="str">
        <f>IF(R453="","",R453*Config!$B$6)</f>
        <v/>
      </c>
      <c r="X453" s="15" t="str">
        <f>IF(S453="","",S453*Config!$B$6)</f>
        <v/>
      </c>
      <c r="Y453" s="15" t="str">
        <f>IF(T453="","",T453*Config!$B$6)</f>
        <v/>
      </c>
      <c r="Z453" s="15" t="str">
        <f>IF(U453="","",Config!$B$4 + SUM($U$2:U453))</f>
        <v/>
      </c>
      <c r="AA453" s="15" t="str">
        <f>IF(V453="","",Config!$B$4 + SUM($V$2:V453))</f>
        <v/>
      </c>
      <c r="AB453" s="15" t="str">
        <f>IF(W453="","",Config!$B$4 + SUM($W$2:W453))</f>
        <v/>
      </c>
      <c r="AC453" s="15" t="str">
        <f>IF(X453="","",Config!$B$4 + SUM($X$2:X453))</f>
        <v/>
      </c>
      <c r="AD453" s="15" t="str">
        <f>IF(Y453="","",Config!$B$4 + SUM($Y$2:Y453))</f>
        <v/>
      </c>
      <c r="AE453" s="15" t="str">
        <f>IF(P453="","",P453*J453/100*Config!$B$11)</f>
        <v/>
      </c>
      <c r="AF453" s="15" t="str">
        <f>IF(Q453="","",Q453*J453/100*Config!$B$11)</f>
        <v/>
      </c>
      <c r="AG453" s="15" t="str">
        <f>IF(R453="","",R453*J453/100*Config!$B$11)</f>
        <v/>
      </c>
      <c r="AH453" s="15" t="str">
        <f>IF(S453="","",S453*J453/100*Config!$B$11)</f>
        <v/>
      </c>
      <c r="AI453" s="15" t="str">
        <f>IF(T453="","",T453*J453/100*Config!$B$11)</f>
        <v/>
      </c>
      <c r="AJ453" s="15" t="str">
        <f>IF(AE453="","",Config!$B$9 + SUM($AE$2:AE453))</f>
        <v/>
      </c>
      <c r="AK453" s="15" t="str">
        <f>IF(AF453="","",Config!$B$9 + SUM($AF$2:AF453))</f>
        <v/>
      </c>
      <c r="AL453" s="15" t="str">
        <f>IF(AG453="","",Config!$B$9 + SUM($AG$2:AG453))</f>
        <v/>
      </c>
      <c r="AM453" s="15" t="str">
        <f>IF(AH453="","",Config!$B$9 + SUM($AH$2:AH453))</f>
        <v/>
      </c>
      <c r="AN453" s="15" t="str">
        <f>IF(AI453="","",Config!$B$9 + SUM($AI$2:AI453))</f>
        <v/>
      </c>
      <c r="AO453" s="16" t="str">
        <f t="shared" si="266"/>
        <v/>
      </c>
      <c r="AP453" s="16" t="str">
        <f t="shared" si="267"/>
        <v/>
      </c>
      <c r="AQ453" s="16" t="str">
        <f t="shared" si="268"/>
        <v/>
      </c>
      <c r="AR453" s="16" t="str">
        <f t="shared" si="269"/>
        <v/>
      </c>
      <c r="AS453" s="16" t="str">
        <f t="shared" si="270"/>
        <v/>
      </c>
      <c r="AT453" s="17" t="str">
        <f t="shared" ref="AT453:AT516" si="286">IF(Z453="","",IF(AT452="",Z453,MAX(AT452,Z453)))</f>
        <v/>
      </c>
      <c r="AU453" s="17" t="str">
        <f t="shared" ref="AU453:AU516" si="287">IF(AA453="","",IF(AU452="",AA453,MAX(AU452,AA453)))</f>
        <v/>
      </c>
      <c r="AV453" s="17" t="str">
        <f t="shared" ref="AV453:AV516" si="288">IF(AB453="","",IF(AV452="",AB453,MAX(AV452,AB453)))</f>
        <v/>
      </c>
      <c r="AW453" s="17" t="str">
        <f t="shared" ref="AW453:AW516" si="289">IF(AC453="","",IF(AW452="",AC453,MAX(AW452,AC453)))</f>
        <v/>
      </c>
      <c r="AX453" s="17" t="str">
        <f t="shared" ref="AX453:AX516" si="290">IF(AD453="","",IF(AX452="",AD453,MAX(AX452,AD453)))</f>
        <v/>
      </c>
      <c r="AY453" s="17" t="str">
        <f t="shared" si="271"/>
        <v/>
      </c>
      <c r="AZ453" s="17" t="str">
        <f t="shared" si="272"/>
        <v/>
      </c>
      <c r="BA453" s="17" t="str">
        <f t="shared" si="273"/>
        <v/>
      </c>
      <c r="BB453" s="17" t="str">
        <f t="shared" si="274"/>
        <v/>
      </c>
      <c r="BC453" s="17" t="str">
        <f t="shared" si="275"/>
        <v/>
      </c>
      <c r="BD453" s="17" t="str">
        <f>IF(OR(AE453="",B453=""),"",SUMIFS($AE$2:AE453,$B$2:B453,B453))</f>
        <v/>
      </c>
      <c r="BE453" s="17" t="str">
        <f>IF(OR(AF453="",B453=""),"",SUMIFS($AF$2:AF453,$B$2:B453,B453))</f>
        <v/>
      </c>
      <c r="BF453" s="17" t="str">
        <f>IF(OR(AG453="",B453=""),"",SUMIFS($AG$2:AG453,$B$2:B453,B453))</f>
        <v/>
      </c>
      <c r="BG453" s="17" t="str">
        <f>IF(OR(AH453="",B453=""),"",SUMIFS($AH$2:AH453,$B$2:B453,B453))</f>
        <v/>
      </c>
      <c r="BH453" s="17" t="str">
        <f>IF(OR(AI453="",B453=""),"",SUMIFS($AI$2:AI453,$B$2:B453,B453))</f>
        <v/>
      </c>
      <c r="BI453" s="17" t="str">
        <f t="shared" ref="BI453:BI516" si="291">IF(AJ453="","",IF(BI452="",AJ453,MAX(BI452,AJ453)))</f>
        <v/>
      </c>
      <c r="BJ453" s="17" t="str">
        <f t="shared" ref="BJ453:BJ516" si="292">IF(AK453="","",IF(BJ452="",AK453,MAX(BJ452,AK453)))</f>
        <v/>
      </c>
      <c r="BK453" s="17" t="str">
        <f t="shared" ref="BK453:BK516" si="293">IF(AL453="","",IF(BK452="",AL453,MAX(BK452,AL453)))</f>
        <v/>
      </c>
      <c r="BL453" s="17" t="str">
        <f t="shared" ref="BL453:BL516" si="294">IF(AM453="","",IF(BL452="",AM453,MAX(BL452,AM453)))</f>
        <v/>
      </c>
      <c r="BM453" s="17" t="str">
        <f t="shared" ref="BM453:BM516" si="295">IF(AN453="","",IF(BM452="",AN453,MAX(BM452,AN453)))</f>
        <v/>
      </c>
      <c r="BN453" s="17" t="str">
        <f t="shared" si="276"/>
        <v/>
      </c>
      <c r="BO453" s="17" t="str">
        <f t="shared" si="277"/>
        <v/>
      </c>
      <c r="BP453" s="17" t="str">
        <f t="shared" si="278"/>
        <v/>
      </c>
      <c r="BQ453" s="17" t="str">
        <f t="shared" si="279"/>
        <v/>
      </c>
      <c r="BR453" s="17" t="str">
        <f t="shared" si="280"/>
        <v/>
      </c>
    </row>
    <row r="454" spans="1:70" x14ac:dyDescent="0.25">
      <c r="A454">
        <f t="shared" si="264"/>
        <v>453</v>
      </c>
      <c r="B454" s="9"/>
      <c r="C454" s="12"/>
      <c r="D454" s="11" t="str">
        <f t="shared" si="263"/>
        <v/>
      </c>
      <c r="E454" s="11" t="str">
        <f t="shared" si="265"/>
        <v/>
      </c>
      <c r="F454" s="12"/>
      <c r="G454" s="12"/>
      <c r="H454" s="12"/>
      <c r="I454" s="12"/>
      <c r="J454" s="13"/>
      <c r="K454" s="13"/>
      <c r="L454" s="13"/>
      <c r="M454" s="13"/>
      <c r="N454" s="12"/>
      <c r="O454" s="12"/>
      <c r="P454" s="14" t="str">
        <f t="shared" si="281"/>
        <v/>
      </c>
      <c r="Q454" s="14" t="str">
        <f t="shared" si="282"/>
        <v/>
      </c>
      <c r="R454" s="14" t="str">
        <f t="shared" si="283"/>
        <v/>
      </c>
      <c r="S454" s="14" t="str">
        <f t="shared" si="284"/>
        <v/>
      </c>
      <c r="T454" s="14" t="str">
        <f t="shared" si="285"/>
        <v/>
      </c>
      <c r="U454" s="15" t="str">
        <f>IF(P454="","",P454*Config!$B$6)</f>
        <v/>
      </c>
      <c r="V454" s="15" t="str">
        <f>IF(Q454="","",Q454*Config!$B$6)</f>
        <v/>
      </c>
      <c r="W454" s="15" t="str">
        <f>IF(R454="","",R454*Config!$B$6)</f>
        <v/>
      </c>
      <c r="X454" s="15" t="str">
        <f>IF(S454="","",S454*Config!$B$6)</f>
        <v/>
      </c>
      <c r="Y454" s="15" t="str">
        <f>IF(T454="","",T454*Config!$B$6)</f>
        <v/>
      </c>
      <c r="Z454" s="15" t="str">
        <f>IF(U454="","",Config!$B$4 + SUM($U$2:U454))</f>
        <v/>
      </c>
      <c r="AA454" s="15" t="str">
        <f>IF(V454="","",Config!$B$4 + SUM($V$2:V454))</f>
        <v/>
      </c>
      <c r="AB454" s="15" t="str">
        <f>IF(W454="","",Config!$B$4 + SUM($W$2:W454))</f>
        <v/>
      </c>
      <c r="AC454" s="15" t="str">
        <f>IF(X454="","",Config!$B$4 + SUM($X$2:X454))</f>
        <v/>
      </c>
      <c r="AD454" s="15" t="str">
        <f>IF(Y454="","",Config!$B$4 + SUM($Y$2:Y454))</f>
        <v/>
      </c>
      <c r="AE454" s="15" t="str">
        <f>IF(P454="","",P454*J454/100*Config!$B$11)</f>
        <v/>
      </c>
      <c r="AF454" s="15" t="str">
        <f>IF(Q454="","",Q454*J454/100*Config!$B$11)</f>
        <v/>
      </c>
      <c r="AG454" s="15" t="str">
        <f>IF(R454="","",R454*J454/100*Config!$B$11)</f>
        <v/>
      </c>
      <c r="AH454" s="15" t="str">
        <f>IF(S454="","",S454*J454/100*Config!$B$11)</f>
        <v/>
      </c>
      <c r="AI454" s="15" t="str">
        <f>IF(T454="","",T454*J454/100*Config!$B$11)</f>
        <v/>
      </c>
      <c r="AJ454" s="15" t="str">
        <f>IF(AE454="","",Config!$B$9 + SUM($AE$2:AE454))</f>
        <v/>
      </c>
      <c r="AK454" s="15" t="str">
        <f>IF(AF454="","",Config!$B$9 + SUM($AF$2:AF454))</f>
        <v/>
      </c>
      <c r="AL454" s="15" t="str">
        <f>IF(AG454="","",Config!$B$9 + SUM($AG$2:AG454))</f>
        <v/>
      </c>
      <c r="AM454" s="15" t="str">
        <f>IF(AH454="","",Config!$B$9 + SUM($AH$2:AH454))</f>
        <v/>
      </c>
      <c r="AN454" s="15" t="str">
        <f>IF(AI454="","",Config!$B$9 + SUM($AI$2:AI454))</f>
        <v/>
      </c>
      <c r="AO454" s="16" t="str">
        <f t="shared" si="266"/>
        <v/>
      </c>
      <c r="AP454" s="16" t="str">
        <f t="shared" si="267"/>
        <v/>
      </c>
      <c r="AQ454" s="16" t="str">
        <f t="shared" si="268"/>
        <v/>
      </c>
      <c r="AR454" s="16" t="str">
        <f t="shared" si="269"/>
        <v/>
      </c>
      <c r="AS454" s="16" t="str">
        <f t="shared" si="270"/>
        <v/>
      </c>
      <c r="AT454" s="17" t="str">
        <f t="shared" si="286"/>
        <v/>
      </c>
      <c r="AU454" s="17" t="str">
        <f t="shared" si="287"/>
        <v/>
      </c>
      <c r="AV454" s="17" t="str">
        <f t="shared" si="288"/>
        <v/>
      </c>
      <c r="AW454" s="17" t="str">
        <f t="shared" si="289"/>
        <v/>
      </c>
      <c r="AX454" s="17" t="str">
        <f t="shared" si="290"/>
        <v/>
      </c>
      <c r="AY454" s="17" t="str">
        <f t="shared" si="271"/>
        <v/>
      </c>
      <c r="AZ454" s="17" t="str">
        <f t="shared" si="272"/>
        <v/>
      </c>
      <c r="BA454" s="17" t="str">
        <f t="shared" si="273"/>
        <v/>
      </c>
      <c r="BB454" s="17" t="str">
        <f t="shared" si="274"/>
        <v/>
      </c>
      <c r="BC454" s="17" t="str">
        <f t="shared" si="275"/>
        <v/>
      </c>
      <c r="BD454" s="17" t="str">
        <f>IF(OR(AE454="",B454=""),"",SUMIFS($AE$2:AE454,$B$2:B454,B454))</f>
        <v/>
      </c>
      <c r="BE454" s="17" t="str">
        <f>IF(OR(AF454="",B454=""),"",SUMIFS($AF$2:AF454,$B$2:B454,B454))</f>
        <v/>
      </c>
      <c r="BF454" s="17" t="str">
        <f>IF(OR(AG454="",B454=""),"",SUMIFS($AG$2:AG454,$B$2:B454,B454))</f>
        <v/>
      </c>
      <c r="BG454" s="17" t="str">
        <f>IF(OR(AH454="",B454=""),"",SUMIFS($AH$2:AH454,$B$2:B454,B454))</f>
        <v/>
      </c>
      <c r="BH454" s="17" t="str">
        <f>IF(OR(AI454="",B454=""),"",SUMIFS($AI$2:AI454,$B$2:B454,B454))</f>
        <v/>
      </c>
      <c r="BI454" s="17" t="str">
        <f t="shared" si="291"/>
        <v/>
      </c>
      <c r="BJ454" s="17" t="str">
        <f t="shared" si="292"/>
        <v/>
      </c>
      <c r="BK454" s="17" t="str">
        <f t="shared" si="293"/>
        <v/>
      </c>
      <c r="BL454" s="17" t="str">
        <f t="shared" si="294"/>
        <v/>
      </c>
      <c r="BM454" s="17" t="str">
        <f t="shared" si="295"/>
        <v/>
      </c>
      <c r="BN454" s="17" t="str">
        <f t="shared" si="276"/>
        <v/>
      </c>
      <c r="BO454" s="17" t="str">
        <f t="shared" si="277"/>
        <v/>
      </c>
      <c r="BP454" s="17" t="str">
        <f t="shared" si="278"/>
        <v/>
      </c>
      <c r="BQ454" s="17" t="str">
        <f t="shared" si="279"/>
        <v/>
      </c>
      <c r="BR454" s="17" t="str">
        <f t="shared" si="280"/>
        <v/>
      </c>
    </row>
    <row r="455" spans="1:70" x14ac:dyDescent="0.25">
      <c r="A455">
        <f t="shared" si="264"/>
        <v>454</v>
      </c>
      <c r="B455" s="9"/>
      <c r="C455" s="12"/>
      <c r="D455" s="11" t="str">
        <f t="shared" si="263"/>
        <v/>
      </c>
      <c r="E455" s="11" t="str">
        <f t="shared" si="265"/>
        <v/>
      </c>
      <c r="F455" s="12"/>
      <c r="G455" s="12"/>
      <c r="H455" s="12"/>
      <c r="I455" s="12"/>
      <c r="J455" s="13"/>
      <c r="K455" s="13"/>
      <c r="L455" s="13"/>
      <c r="M455" s="13"/>
      <c r="N455" s="12"/>
      <c r="O455" s="12"/>
      <c r="P455" s="14" t="str">
        <f t="shared" si="281"/>
        <v/>
      </c>
      <c r="Q455" s="14" t="str">
        <f t="shared" si="282"/>
        <v/>
      </c>
      <c r="R455" s="14" t="str">
        <f t="shared" si="283"/>
        <v/>
      </c>
      <c r="S455" s="14" t="str">
        <f t="shared" si="284"/>
        <v/>
      </c>
      <c r="T455" s="14" t="str">
        <f t="shared" si="285"/>
        <v/>
      </c>
      <c r="U455" s="15" t="str">
        <f>IF(P455="","",P455*Config!$B$6)</f>
        <v/>
      </c>
      <c r="V455" s="15" t="str">
        <f>IF(Q455="","",Q455*Config!$B$6)</f>
        <v/>
      </c>
      <c r="W455" s="15" t="str">
        <f>IF(R455="","",R455*Config!$B$6)</f>
        <v/>
      </c>
      <c r="X455" s="15" t="str">
        <f>IF(S455="","",S455*Config!$B$6)</f>
        <v/>
      </c>
      <c r="Y455" s="15" t="str">
        <f>IF(T455="","",T455*Config!$B$6)</f>
        <v/>
      </c>
      <c r="Z455" s="15" t="str">
        <f>IF(U455="","",Config!$B$4 + SUM($U$2:U455))</f>
        <v/>
      </c>
      <c r="AA455" s="15" t="str">
        <f>IF(V455="","",Config!$B$4 + SUM($V$2:V455))</f>
        <v/>
      </c>
      <c r="AB455" s="15" t="str">
        <f>IF(W455="","",Config!$B$4 + SUM($W$2:W455))</f>
        <v/>
      </c>
      <c r="AC455" s="15" t="str">
        <f>IF(X455="","",Config!$B$4 + SUM($X$2:X455))</f>
        <v/>
      </c>
      <c r="AD455" s="15" t="str">
        <f>IF(Y455="","",Config!$B$4 + SUM($Y$2:Y455))</f>
        <v/>
      </c>
      <c r="AE455" s="15" t="str">
        <f>IF(P455="","",P455*J455/100*Config!$B$11)</f>
        <v/>
      </c>
      <c r="AF455" s="15" t="str">
        <f>IF(Q455="","",Q455*J455/100*Config!$B$11)</f>
        <v/>
      </c>
      <c r="AG455" s="15" t="str">
        <f>IF(R455="","",R455*J455/100*Config!$B$11)</f>
        <v/>
      </c>
      <c r="AH455" s="15" t="str">
        <f>IF(S455="","",S455*J455/100*Config!$B$11)</f>
        <v/>
      </c>
      <c r="AI455" s="15" t="str">
        <f>IF(T455="","",T455*J455/100*Config!$B$11)</f>
        <v/>
      </c>
      <c r="AJ455" s="15" t="str">
        <f>IF(AE455="","",Config!$B$9 + SUM($AE$2:AE455))</f>
        <v/>
      </c>
      <c r="AK455" s="15" t="str">
        <f>IF(AF455="","",Config!$B$9 + SUM($AF$2:AF455))</f>
        <v/>
      </c>
      <c r="AL455" s="15" t="str">
        <f>IF(AG455="","",Config!$B$9 + SUM($AG$2:AG455))</f>
        <v/>
      </c>
      <c r="AM455" s="15" t="str">
        <f>IF(AH455="","",Config!$B$9 + SUM($AH$2:AH455))</f>
        <v/>
      </c>
      <c r="AN455" s="15" t="str">
        <f>IF(AI455="","",Config!$B$9 + SUM($AI$2:AI455))</f>
        <v/>
      </c>
      <c r="AO455" s="16" t="str">
        <f t="shared" si="266"/>
        <v/>
      </c>
      <c r="AP455" s="16" t="str">
        <f t="shared" si="267"/>
        <v/>
      </c>
      <c r="AQ455" s="16" t="str">
        <f t="shared" si="268"/>
        <v/>
      </c>
      <c r="AR455" s="16" t="str">
        <f t="shared" si="269"/>
        <v/>
      </c>
      <c r="AS455" s="16" t="str">
        <f t="shared" si="270"/>
        <v/>
      </c>
      <c r="AT455" s="17" t="str">
        <f t="shared" si="286"/>
        <v/>
      </c>
      <c r="AU455" s="17" t="str">
        <f t="shared" si="287"/>
        <v/>
      </c>
      <c r="AV455" s="17" t="str">
        <f t="shared" si="288"/>
        <v/>
      </c>
      <c r="AW455" s="17" t="str">
        <f t="shared" si="289"/>
        <v/>
      </c>
      <c r="AX455" s="17" t="str">
        <f t="shared" si="290"/>
        <v/>
      </c>
      <c r="AY455" s="17" t="str">
        <f t="shared" si="271"/>
        <v/>
      </c>
      <c r="AZ455" s="17" t="str">
        <f t="shared" si="272"/>
        <v/>
      </c>
      <c r="BA455" s="17" t="str">
        <f t="shared" si="273"/>
        <v/>
      </c>
      <c r="BB455" s="17" t="str">
        <f t="shared" si="274"/>
        <v/>
      </c>
      <c r="BC455" s="17" t="str">
        <f t="shared" si="275"/>
        <v/>
      </c>
      <c r="BD455" s="17" t="str">
        <f>IF(OR(AE455="",B455=""),"",SUMIFS($AE$2:AE455,$B$2:B455,B455))</f>
        <v/>
      </c>
      <c r="BE455" s="17" t="str">
        <f>IF(OR(AF455="",B455=""),"",SUMIFS($AF$2:AF455,$B$2:B455,B455))</f>
        <v/>
      </c>
      <c r="BF455" s="17" t="str">
        <f>IF(OR(AG455="",B455=""),"",SUMIFS($AG$2:AG455,$B$2:B455,B455))</f>
        <v/>
      </c>
      <c r="BG455" s="17" t="str">
        <f>IF(OR(AH455="",B455=""),"",SUMIFS($AH$2:AH455,$B$2:B455,B455))</f>
        <v/>
      </c>
      <c r="BH455" s="17" t="str">
        <f>IF(OR(AI455="",B455=""),"",SUMIFS($AI$2:AI455,$B$2:B455,B455))</f>
        <v/>
      </c>
      <c r="BI455" s="17" t="str">
        <f t="shared" si="291"/>
        <v/>
      </c>
      <c r="BJ455" s="17" t="str">
        <f t="shared" si="292"/>
        <v/>
      </c>
      <c r="BK455" s="17" t="str">
        <f t="shared" si="293"/>
        <v/>
      </c>
      <c r="BL455" s="17" t="str">
        <f t="shared" si="294"/>
        <v/>
      </c>
      <c r="BM455" s="17" t="str">
        <f t="shared" si="295"/>
        <v/>
      </c>
      <c r="BN455" s="17" t="str">
        <f t="shared" si="276"/>
        <v/>
      </c>
      <c r="BO455" s="17" t="str">
        <f t="shared" si="277"/>
        <v/>
      </c>
      <c r="BP455" s="17" t="str">
        <f t="shared" si="278"/>
        <v/>
      </c>
      <c r="BQ455" s="17" t="str">
        <f t="shared" si="279"/>
        <v/>
      </c>
      <c r="BR455" s="17" t="str">
        <f t="shared" si="280"/>
        <v/>
      </c>
    </row>
    <row r="456" spans="1:70" x14ac:dyDescent="0.25">
      <c r="A456">
        <f t="shared" si="264"/>
        <v>455</v>
      </c>
      <c r="B456" s="9"/>
      <c r="C456" s="12"/>
      <c r="D456" s="11" t="str">
        <f t="shared" si="263"/>
        <v/>
      </c>
      <c r="E456" s="11" t="str">
        <f t="shared" si="265"/>
        <v/>
      </c>
      <c r="F456" s="12"/>
      <c r="G456" s="12"/>
      <c r="H456" s="12"/>
      <c r="I456" s="12"/>
      <c r="J456" s="13"/>
      <c r="K456" s="13"/>
      <c r="L456" s="13"/>
      <c r="M456" s="13"/>
      <c r="N456" s="12"/>
      <c r="O456" s="12"/>
      <c r="P456" s="14" t="str">
        <f t="shared" si="281"/>
        <v/>
      </c>
      <c r="Q456" s="14" t="str">
        <f t="shared" si="282"/>
        <v/>
      </c>
      <c r="R456" s="14" t="str">
        <f t="shared" si="283"/>
        <v/>
      </c>
      <c r="S456" s="14" t="str">
        <f t="shared" si="284"/>
        <v/>
      </c>
      <c r="T456" s="14" t="str">
        <f t="shared" si="285"/>
        <v/>
      </c>
      <c r="U456" s="15" t="str">
        <f>IF(P456="","",P456*Config!$B$6)</f>
        <v/>
      </c>
      <c r="V456" s="15" t="str">
        <f>IF(Q456="","",Q456*Config!$B$6)</f>
        <v/>
      </c>
      <c r="W456" s="15" t="str">
        <f>IF(R456="","",R456*Config!$B$6)</f>
        <v/>
      </c>
      <c r="X456" s="15" t="str">
        <f>IF(S456="","",S456*Config!$B$6)</f>
        <v/>
      </c>
      <c r="Y456" s="15" t="str">
        <f>IF(T456="","",T456*Config!$B$6)</f>
        <v/>
      </c>
      <c r="Z456" s="15" t="str">
        <f>IF(U456="","",Config!$B$4 + SUM($U$2:U456))</f>
        <v/>
      </c>
      <c r="AA456" s="15" t="str">
        <f>IF(V456="","",Config!$B$4 + SUM($V$2:V456))</f>
        <v/>
      </c>
      <c r="AB456" s="15" t="str">
        <f>IF(W456="","",Config!$B$4 + SUM($W$2:W456))</f>
        <v/>
      </c>
      <c r="AC456" s="15" t="str">
        <f>IF(X456="","",Config!$B$4 + SUM($X$2:X456))</f>
        <v/>
      </c>
      <c r="AD456" s="15" t="str">
        <f>IF(Y456="","",Config!$B$4 + SUM($Y$2:Y456))</f>
        <v/>
      </c>
      <c r="AE456" s="15" t="str">
        <f>IF(P456="","",P456*J456/100*Config!$B$11)</f>
        <v/>
      </c>
      <c r="AF456" s="15" t="str">
        <f>IF(Q456="","",Q456*J456/100*Config!$B$11)</f>
        <v/>
      </c>
      <c r="AG456" s="15" t="str">
        <f>IF(R456="","",R456*J456/100*Config!$B$11)</f>
        <v/>
      </c>
      <c r="AH456" s="15" t="str">
        <f>IF(S456="","",S456*J456/100*Config!$B$11)</f>
        <v/>
      </c>
      <c r="AI456" s="15" t="str">
        <f>IF(T456="","",T456*J456/100*Config!$B$11)</f>
        <v/>
      </c>
      <c r="AJ456" s="15" t="str">
        <f>IF(AE456="","",Config!$B$9 + SUM($AE$2:AE456))</f>
        <v/>
      </c>
      <c r="AK456" s="15" t="str">
        <f>IF(AF456="","",Config!$B$9 + SUM($AF$2:AF456))</f>
        <v/>
      </c>
      <c r="AL456" s="15" t="str">
        <f>IF(AG456="","",Config!$B$9 + SUM($AG$2:AG456))</f>
        <v/>
      </c>
      <c r="AM456" s="15" t="str">
        <f>IF(AH456="","",Config!$B$9 + SUM($AH$2:AH456))</f>
        <v/>
      </c>
      <c r="AN456" s="15" t="str">
        <f>IF(AI456="","",Config!$B$9 + SUM($AI$2:AI456))</f>
        <v/>
      </c>
      <c r="AO456" s="16" t="str">
        <f t="shared" si="266"/>
        <v/>
      </c>
      <c r="AP456" s="16" t="str">
        <f t="shared" si="267"/>
        <v/>
      </c>
      <c r="AQ456" s="16" t="str">
        <f t="shared" si="268"/>
        <v/>
      </c>
      <c r="AR456" s="16" t="str">
        <f t="shared" si="269"/>
        <v/>
      </c>
      <c r="AS456" s="16" t="str">
        <f t="shared" si="270"/>
        <v/>
      </c>
      <c r="AT456" s="17" t="str">
        <f t="shared" si="286"/>
        <v/>
      </c>
      <c r="AU456" s="17" t="str">
        <f t="shared" si="287"/>
        <v/>
      </c>
      <c r="AV456" s="17" t="str">
        <f t="shared" si="288"/>
        <v/>
      </c>
      <c r="AW456" s="17" t="str">
        <f t="shared" si="289"/>
        <v/>
      </c>
      <c r="AX456" s="17" t="str">
        <f t="shared" si="290"/>
        <v/>
      </c>
      <c r="AY456" s="17" t="str">
        <f t="shared" si="271"/>
        <v/>
      </c>
      <c r="AZ456" s="17" t="str">
        <f t="shared" si="272"/>
        <v/>
      </c>
      <c r="BA456" s="17" t="str">
        <f t="shared" si="273"/>
        <v/>
      </c>
      <c r="BB456" s="17" t="str">
        <f t="shared" si="274"/>
        <v/>
      </c>
      <c r="BC456" s="17" t="str">
        <f t="shared" si="275"/>
        <v/>
      </c>
      <c r="BD456" s="17" t="str">
        <f>IF(OR(AE456="",B456=""),"",SUMIFS($AE$2:AE456,$B$2:B456,B456))</f>
        <v/>
      </c>
      <c r="BE456" s="17" t="str">
        <f>IF(OR(AF456="",B456=""),"",SUMIFS($AF$2:AF456,$B$2:B456,B456))</f>
        <v/>
      </c>
      <c r="BF456" s="17" t="str">
        <f>IF(OR(AG456="",B456=""),"",SUMIFS($AG$2:AG456,$B$2:B456,B456))</f>
        <v/>
      </c>
      <c r="BG456" s="17" t="str">
        <f>IF(OR(AH456="",B456=""),"",SUMIFS($AH$2:AH456,$B$2:B456,B456))</f>
        <v/>
      </c>
      <c r="BH456" s="17" t="str">
        <f>IF(OR(AI456="",B456=""),"",SUMIFS($AI$2:AI456,$B$2:B456,B456))</f>
        <v/>
      </c>
      <c r="BI456" s="17" t="str">
        <f t="shared" si="291"/>
        <v/>
      </c>
      <c r="BJ456" s="17" t="str">
        <f t="shared" si="292"/>
        <v/>
      </c>
      <c r="BK456" s="17" t="str">
        <f t="shared" si="293"/>
        <v/>
      </c>
      <c r="BL456" s="17" t="str">
        <f t="shared" si="294"/>
        <v/>
      </c>
      <c r="BM456" s="17" t="str">
        <f t="shared" si="295"/>
        <v/>
      </c>
      <c r="BN456" s="17" t="str">
        <f t="shared" si="276"/>
        <v/>
      </c>
      <c r="BO456" s="17" t="str">
        <f t="shared" si="277"/>
        <v/>
      </c>
      <c r="BP456" s="17" t="str">
        <f t="shared" si="278"/>
        <v/>
      </c>
      <c r="BQ456" s="17" t="str">
        <f t="shared" si="279"/>
        <v/>
      </c>
      <c r="BR456" s="17" t="str">
        <f t="shared" si="280"/>
        <v/>
      </c>
    </row>
    <row r="457" spans="1:70" x14ac:dyDescent="0.25">
      <c r="A457">
        <f t="shared" si="264"/>
        <v>456</v>
      </c>
      <c r="B457" s="9"/>
      <c r="C457" s="12"/>
      <c r="D457" s="11" t="str">
        <f t="shared" ref="D457:D522" si="296">IF(B457="","",CHOOSE(WEEKDAY(B457,2),"Lu","Ma","Mi","Jo","Vi","Sa","Du"))</f>
        <v/>
      </c>
      <c r="E457" s="11" t="str">
        <f t="shared" si="265"/>
        <v/>
      </c>
      <c r="F457" s="12"/>
      <c r="G457" s="12"/>
      <c r="H457" s="12"/>
      <c r="I457" s="12"/>
      <c r="J457" s="13"/>
      <c r="K457" s="13"/>
      <c r="L457" s="13"/>
      <c r="M457" s="13"/>
      <c r="N457" s="12"/>
      <c r="O457" s="12"/>
      <c r="P457" s="14" t="str">
        <f t="shared" si="281"/>
        <v/>
      </c>
      <c r="Q457" s="14" t="str">
        <f t="shared" si="282"/>
        <v/>
      </c>
      <c r="R457" s="14" t="str">
        <f t="shared" si="283"/>
        <v/>
      </c>
      <c r="S457" s="14" t="str">
        <f t="shared" si="284"/>
        <v/>
      </c>
      <c r="T457" s="14" t="str">
        <f t="shared" si="285"/>
        <v/>
      </c>
      <c r="U457" s="15" t="str">
        <f>IF(P457="","",P457*Config!$B$6)</f>
        <v/>
      </c>
      <c r="V457" s="15" t="str">
        <f>IF(Q457="","",Q457*Config!$B$6)</f>
        <v/>
      </c>
      <c r="W457" s="15" t="str">
        <f>IF(R457="","",R457*Config!$B$6)</f>
        <v/>
      </c>
      <c r="X457" s="15" t="str">
        <f>IF(S457="","",S457*Config!$B$6)</f>
        <v/>
      </c>
      <c r="Y457" s="15" t="str">
        <f>IF(T457="","",T457*Config!$B$6)</f>
        <v/>
      </c>
      <c r="Z457" s="15" t="str">
        <f>IF(U457="","",Config!$B$4 + SUM($U$2:U457))</f>
        <v/>
      </c>
      <c r="AA457" s="15" t="str">
        <f>IF(V457="","",Config!$B$4 + SUM($V$2:V457))</f>
        <v/>
      </c>
      <c r="AB457" s="15" t="str">
        <f>IF(W457="","",Config!$B$4 + SUM($W$2:W457))</f>
        <v/>
      </c>
      <c r="AC457" s="15" t="str">
        <f>IF(X457="","",Config!$B$4 + SUM($X$2:X457))</f>
        <v/>
      </c>
      <c r="AD457" s="15" t="str">
        <f>IF(Y457="","",Config!$B$4 + SUM($Y$2:Y457))</f>
        <v/>
      </c>
      <c r="AE457" s="15" t="str">
        <f>IF(P457="","",P457*J457/100*Config!$B$11)</f>
        <v/>
      </c>
      <c r="AF457" s="15" t="str">
        <f>IF(Q457="","",Q457*J457/100*Config!$B$11)</f>
        <v/>
      </c>
      <c r="AG457" s="15" t="str">
        <f>IF(R457="","",R457*J457/100*Config!$B$11)</f>
        <v/>
      </c>
      <c r="AH457" s="15" t="str">
        <f>IF(S457="","",S457*J457/100*Config!$B$11)</f>
        <v/>
      </c>
      <c r="AI457" s="15" t="str">
        <f>IF(T457="","",T457*J457/100*Config!$B$11)</f>
        <v/>
      </c>
      <c r="AJ457" s="15" t="str">
        <f>IF(AE457="","",Config!$B$9 + SUM($AE$2:AE457))</f>
        <v/>
      </c>
      <c r="AK457" s="15" t="str">
        <f>IF(AF457="","",Config!$B$9 + SUM($AF$2:AF457))</f>
        <v/>
      </c>
      <c r="AL457" s="15" t="str">
        <f>IF(AG457="","",Config!$B$9 + SUM($AG$2:AG457))</f>
        <v/>
      </c>
      <c r="AM457" s="15" t="str">
        <f>IF(AH457="","",Config!$B$9 + SUM($AH$2:AH457))</f>
        <v/>
      </c>
      <c r="AN457" s="15" t="str">
        <f>IF(AI457="","",Config!$B$9 + SUM($AI$2:AI457))</f>
        <v/>
      </c>
      <c r="AO457" s="16" t="str">
        <f t="shared" si="266"/>
        <v/>
      </c>
      <c r="AP457" s="16" t="str">
        <f t="shared" si="267"/>
        <v/>
      </c>
      <c r="AQ457" s="16" t="str">
        <f t="shared" si="268"/>
        <v/>
      </c>
      <c r="AR457" s="16" t="str">
        <f t="shared" si="269"/>
        <v/>
      </c>
      <c r="AS457" s="16" t="str">
        <f t="shared" si="270"/>
        <v/>
      </c>
      <c r="AT457" s="17" t="str">
        <f t="shared" si="286"/>
        <v/>
      </c>
      <c r="AU457" s="17" t="str">
        <f t="shared" si="287"/>
        <v/>
      </c>
      <c r="AV457" s="17" t="str">
        <f t="shared" si="288"/>
        <v/>
      </c>
      <c r="AW457" s="17" t="str">
        <f t="shared" si="289"/>
        <v/>
      </c>
      <c r="AX457" s="17" t="str">
        <f t="shared" si="290"/>
        <v/>
      </c>
      <c r="AY457" s="17" t="str">
        <f t="shared" si="271"/>
        <v/>
      </c>
      <c r="AZ457" s="17" t="str">
        <f t="shared" si="272"/>
        <v/>
      </c>
      <c r="BA457" s="17" t="str">
        <f t="shared" si="273"/>
        <v/>
      </c>
      <c r="BB457" s="17" t="str">
        <f t="shared" si="274"/>
        <v/>
      </c>
      <c r="BC457" s="17" t="str">
        <f t="shared" si="275"/>
        <v/>
      </c>
      <c r="BD457" s="17" t="str">
        <f>IF(OR(AE457="",B457=""),"",SUMIFS($AE$2:AE457,$B$2:B457,B457))</f>
        <v/>
      </c>
      <c r="BE457" s="17" t="str">
        <f>IF(OR(AF457="",B457=""),"",SUMIFS($AF$2:AF457,$B$2:B457,B457))</f>
        <v/>
      </c>
      <c r="BF457" s="17" t="str">
        <f>IF(OR(AG457="",B457=""),"",SUMIFS($AG$2:AG457,$B$2:B457,B457))</f>
        <v/>
      </c>
      <c r="BG457" s="17" t="str">
        <f>IF(OR(AH457="",B457=""),"",SUMIFS($AH$2:AH457,$B$2:B457,B457))</f>
        <v/>
      </c>
      <c r="BH457" s="17" t="str">
        <f>IF(OR(AI457="",B457=""),"",SUMIFS($AI$2:AI457,$B$2:B457,B457))</f>
        <v/>
      </c>
      <c r="BI457" s="17" t="str">
        <f t="shared" si="291"/>
        <v/>
      </c>
      <c r="BJ457" s="17" t="str">
        <f t="shared" si="292"/>
        <v/>
      </c>
      <c r="BK457" s="17" t="str">
        <f t="shared" si="293"/>
        <v/>
      </c>
      <c r="BL457" s="17" t="str">
        <f t="shared" si="294"/>
        <v/>
      </c>
      <c r="BM457" s="17" t="str">
        <f t="shared" si="295"/>
        <v/>
      </c>
      <c r="BN457" s="17" t="str">
        <f t="shared" si="276"/>
        <v/>
      </c>
      <c r="BO457" s="17" t="str">
        <f t="shared" si="277"/>
        <v/>
      </c>
      <c r="BP457" s="17" t="str">
        <f t="shared" si="278"/>
        <v/>
      </c>
      <c r="BQ457" s="17" t="str">
        <f t="shared" si="279"/>
        <v/>
      </c>
      <c r="BR457" s="17" t="str">
        <f t="shared" si="280"/>
        <v/>
      </c>
    </row>
    <row r="458" spans="1:70" x14ac:dyDescent="0.25">
      <c r="A458">
        <f t="shared" si="264"/>
        <v>457</v>
      </c>
      <c r="B458" s="9"/>
      <c r="C458" s="12"/>
      <c r="D458" s="11" t="str">
        <f t="shared" si="296"/>
        <v/>
      </c>
      <c r="E458" s="11" t="str">
        <f t="shared" si="265"/>
        <v/>
      </c>
      <c r="F458" s="12"/>
      <c r="G458" s="12"/>
      <c r="H458" s="12"/>
      <c r="I458" s="12"/>
      <c r="J458" s="13"/>
      <c r="K458" s="13"/>
      <c r="L458" s="13"/>
      <c r="M458" s="13"/>
      <c r="N458" s="12"/>
      <c r="O458" s="12"/>
      <c r="P458" s="14" t="str">
        <f t="shared" si="281"/>
        <v/>
      </c>
      <c r="Q458" s="14" t="str">
        <f t="shared" si="282"/>
        <v/>
      </c>
      <c r="R458" s="14" t="str">
        <f t="shared" si="283"/>
        <v/>
      </c>
      <c r="S458" s="14" t="str">
        <f t="shared" si="284"/>
        <v/>
      </c>
      <c r="T458" s="14" t="str">
        <f t="shared" si="285"/>
        <v/>
      </c>
      <c r="U458" s="15" t="str">
        <f>IF(P458="","",P458*Config!$B$6)</f>
        <v/>
      </c>
      <c r="V458" s="15" t="str">
        <f>IF(Q458="","",Q458*Config!$B$6)</f>
        <v/>
      </c>
      <c r="W458" s="15" t="str">
        <f>IF(R458="","",R458*Config!$B$6)</f>
        <v/>
      </c>
      <c r="X458" s="15" t="str">
        <f>IF(S458="","",S458*Config!$B$6)</f>
        <v/>
      </c>
      <c r="Y458" s="15" t="str">
        <f>IF(T458="","",T458*Config!$B$6)</f>
        <v/>
      </c>
      <c r="Z458" s="15" t="str">
        <f>IF(U458="","",Config!$B$4 + SUM($U$2:U458))</f>
        <v/>
      </c>
      <c r="AA458" s="15" t="str">
        <f>IF(V458="","",Config!$B$4 + SUM($V$2:V458))</f>
        <v/>
      </c>
      <c r="AB458" s="15" t="str">
        <f>IF(W458="","",Config!$B$4 + SUM($W$2:W458))</f>
        <v/>
      </c>
      <c r="AC458" s="15" t="str">
        <f>IF(X458="","",Config!$B$4 + SUM($X$2:X458))</f>
        <v/>
      </c>
      <c r="AD458" s="15" t="str">
        <f>IF(Y458="","",Config!$B$4 + SUM($Y$2:Y458))</f>
        <v/>
      </c>
      <c r="AE458" s="15" t="str">
        <f>IF(P458="","",P458*J458/100*Config!$B$11)</f>
        <v/>
      </c>
      <c r="AF458" s="15" t="str">
        <f>IF(Q458="","",Q458*J458/100*Config!$B$11)</f>
        <v/>
      </c>
      <c r="AG458" s="15" t="str">
        <f>IF(R458="","",R458*J458/100*Config!$B$11)</f>
        <v/>
      </c>
      <c r="AH458" s="15" t="str">
        <f>IF(S458="","",S458*J458/100*Config!$B$11)</f>
        <v/>
      </c>
      <c r="AI458" s="15" t="str">
        <f>IF(T458="","",T458*J458/100*Config!$B$11)</f>
        <v/>
      </c>
      <c r="AJ458" s="15" t="str">
        <f>IF(AE458="","",Config!$B$9 + SUM($AE$2:AE458))</f>
        <v/>
      </c>
      <c r="AK458" s="15" t="str">
        <f>IF(AF458="","",Config!$B$9 + SUM($AF$2:AF458))</f>
        <v/>
      </c>
      <c r="AL458" s="15" t="str">
        <f>IF(AG458="","",Config!$B$9 + SUM($AG$2:AG458))</f>
        <v/>
      </c>
      <c r="AM458" s="15" t="str">
        <f>IF(AH458="","",Config!$B$9 + SUM($AH$2:AH458))</f>
        <v/>
      </c>
      <c r="AN458" s="15" t="str">
        <f>IF(AI458="","",Config!$B$9 + SUM($AI$2:AI458))</f>
        <v/>
      </c>
      <c r="AO458" s="16" t="str">
        <f t="shared" si="266"/>
        <v/>
      </c>
      <c r="AP458" s="16" t="str">
        <f t="shared" si="267"/>
        <v/>
      </c>
      <c r="AQ458" s="16" t="str">
        <f t="shared" si="268"/>
        <v/>
      </c>
      <c r="AR458" s="16" t="str">
        <f t="shared" si="269"/>
        <v/>
      </c>
      <c r="AS458" s="16" t="str">
        <f t="shared" si="270"/>
        <v/>
      </c>
      <c r="AT458" s="17" t="str">
        <f t="shared" si="286"/>
        <v/>
      </c>
      <c r="AU458" s="17" t="str">
        <f t="shared" si="287"/>
        <v/>
      </c>
      <c r="AV458" s="17" t="str">
        <f t="shared" si="288"/>
        <v/>
      </c>
      <c r="AW458" s="17" t="str">
        <f t="shared" si="289"/>
        <v/>
      </c>
      <c r="AX458" s="17" t="str">
        <f t="shared" si="290"/>
        <v/>
      </c>
      <c r="AY458" s="17" t="str">
        <f t="shared" si="271"/>
        <v/>
      </c>
      <c r="AZ458" s="17" t="str">
        <f t="shared" si="272"/>
        <v/>
      </c>
      <c r="BA458" s="17" t="str">
        <f t="shared" si="273"/>
        <v/>
      </c>
      <c r="BB458" s="17" t="str">
        <f t="shared" si="274"/>
        <v/>
      </c>
      <c r="BC458" s="17" t="str">
        <f t="shared" si="275"/>
        <v/>
      </c>
      <c r="BD458" s="17" t="str">
        <f>IF(OR(AE458="",B458=""),"",SUMIFS($AE$2:AE458,$B$2:B458,B458))</f>
        <v/>
      </c>
      <c r="BE458" s="17" t="str">
        <f>IF(OR(AF458="",B458=""),"",SUMIFS($AF$2:AF458,$B$2:B458,B458))</f>
        <v/>
      </c>
      <c r="BF458" s="17" t="str">
        <f>IF(OR(AG458="",B458=""),"",SUMIFS($AG$2:AG458,$B$2:B458,B458))</f>
        <v/>
      </c>
      <c r="BG458" s="17" t="str">
        <f>IF(OR(AH458="",B458=""),"",SUMIFS($AH$2:AH458,$B$2:B458,B458))</f>
        <v/>
      </c>
      <c r="BH458" s="17" t="str">
        <f>IF(OR(AI458="",B458=""),"",SUMIFS($AI$2:AI458,$B$2:B458,B458))</f>
        <v/>
      </c>
      <c r="BI458" s="17" t="str">
        <f t="shared" si="291"/>
        <v/>
      </c>
      <c r="BJ458" s="17" t="str">
        <f t="shared" si="292"/>
        <v/>
      </c>
      <c r="BK458" s="17" t="str">
        <f t="shared" si="293"/>
        <v/>
      </c>
      <c r="BL458" s="17" t="str">
        <f t="shared" si="294"/>
        <v/>
      </c>
      <c r="BM458" s="17" t="str">
        <f t="shared" si="295"/>
        <v/>
      </c>
      <c r="BN458" s="17" t="str">
        <f t="shared" si="276"/>
        <v/>
      </c>
      <c r="BO458" s="17" t="str">
        <f t="shared" si="277"/>
        <v/>
      </c>
      <c r="BP458" s="17" t="str">
        <f t="shared" si="278"/>
        <v/>
      </c>
      <c r="BQ458" s="17" t="str">
        <f t="shared" si="279"/>
        <v/>
      </c>
      <c r="BR458" s="17" t="str">
        <f t="shared" si="280"/>
        <v/>
      </c>
    </row>
    <row r="459" spans="1:70" x14ac:dyDescent="0.25">
      <c r="A459">
        <f t="shared" si="264"/>
        <v>458</v>
      </c>
      <c r="B459" s="9"/>
      <c r="C459" s="12"/>
      <c r="D459" s="11" t="str">
        <f t="shared" si="296"/>
        <v/>
      </c>
      <c r="E459" s="11" t="str">
        <f t="shared" si="265"/>
        <v/>
      </c>
      <c r="F459" s="12"/>
      <c r="G459" s="12"/>
      <c r="H459" s="12"/>
      <c r="I459" s="12"/>
      <c r="J459" s="13"/>
      <c r="K459" s="13"/>
      <c r="L459" s="13"/>
      <c r="M459" s="13"/>
      <c r="N459" s="12"/>
      <c r="O459" s="12"/>
      <c r="P459" s="14" t="str">
        <f t="shared" si="281"/>
        <v/>
      </c>
      <c r="Q459" s="14" t="str">
        <f t="shared" si="282"/>
        <v/>
      </c>
      <c r="R459" s="14" t="str">
        <f t="shared" si="283"/>
        <v/>
      </c>
      <c r="S459" s="14" t="str">
        <f t="shared" si="284"/>
        <v/>
      </c>
      <c r="T459" s="14" t="str">
        <f t="shared" si="285"/>
        <v/>
      </c>
      <c r="U459" s="15" t="str">
        <f>IF(P459="","",P459*Config!$B$6)</f>
        <v/>
      </c>
      <c r="V459" s="15" t="str">
        <f>IF(Q459="","",Q459*Config!$B$6)</f>
        <v/>
      </c>
      <c r="W459" s="15" t="str">
        <f>IF(R459="","",R459*Config!$B$6)</f>
        <v/>
      </c>
      <c r="X459" s="15" t="str">
        <f>IF(S459="","",S459*Config!$B$6)</f>
        <v/>
      </c>
      <c r="Y459" s="15" t="str">
        <f>IF(T459="","",T459*Config!$B$6)</f>
        <v/>
      </c>
      <c r="Z459" s="15" t="str">
        <f>IF(U459="","",Config!$B$4 + SUM($U$2:U459))</f>
        <v/>
      </c>
      <c r="AA459" s="15" t="str">
        <f>IF(V459="","",Config!$B$4 + SUM($V$2:V459))</f>
        <v/>
      </c>
      <c r="AB459" s="15" t="str">
        <f>IF(W459="","",Config!$B$4 + SUM($W$2:W459))</f>
        <v/>
      </c>
      <c r="AC459" s="15" t="str">
        <f>IF(X459="","",Config!$B$4 + SUM($X$2:X459))</f>
        <v/>
      </c>
      <c r="AD459" s="15" t="str">
        <f>IF(Y459="","",Config!$B$4 + SUM($Y$2:Y459))</f>
        <v/>
      </c>
      <c r="AE459" s="15" t="str">
        <f>IF(P459="","",P459*J459/100*Config!$B$11)</f>
        <v/>
      </c>
      <c r="AF459" s="15" t="str">
        <f>IF(Q459="","",Q459*J459/100*Config!$B$11)</f>
        <v/>
      </c>
      <c r="AG459" s="15" t="str">
        <f>IF(R459="","",R459*J459/100*Config!$B$11)</f>
        <v/>
      </c>
      <c r="AH459" s="15" t="str">
        <f>IF(S459="","",S459*J459/100*Config!$B$11)</f>
        <v/>
      </c>
      <c r="AI459" s="15" t="str">
        <f>IF(T459="","",T459*J459/100*Config!$B$11)</f>
        <v/>
      </c>
      <c r="AJ459" s="15" t="str">
        <f>IF(AE459="","",Config!$B$9 + SUM($AE$2:AE459))</f>
        <v/>
      </c>
      <c r="AK459" s="15" t="str">
        <f>IF(AF459="","",Config!$B$9 + SUM($AF$2:AF459))</f>
        <v/>
      </c>
      <c r="AL459" s="15" t="str">
        <f>IF(AG459="","",Config!$B$9 + SUM($AG$2:AG459))</f>
        <v/>
      </c>
      <c r="AM459" s="15" t="str">
        <f>IF(AH459="","",Config!$B$9 + SUM($AH$2:AH459))</f>
        <v/>
      </c>
      <c r="AN459" s="15" t="str">
        <f>IF(AI459="","",Config!$B$9 + SUM($AI$2:AI459))</f>
        <v/>
      </c>
      <c r="AO459" s="16" t="str">
        <f t="shared" si="266"/>
        <v/>
      </c>
      <c r="AP459" s="16" t="str">
        <f t="shared" si="267"/>
        <v/>
      </c>
      <c r="AQ459" s="16" t="str">
        <f t="shared" si="268"/>
        <v/>
      </c>
      <c r="AR459" s="16" t="str">
        <f t="shared" si="269"/>
        <v/>
      </c>
      <c r="AS459" s="16" t="str">
        <f t="shared" si="270"/>
        <v/>
      </c>
      <c r="AT459" s="17" t="str">
        <f t="shared" si="286"/>
        <v/>
      </c>
      <c r="AU459" s="17" t="str">
        <f t="shared" si="287"/>
        <v/>
      </c>
      <c r="AV459" s="17" t="str">
        <f t="shared" si="288"/>
        <v/>
      </c>
      <c r="AW459" s="17" t="str">
        <f t="shared" si="289"/>
        <v/>
      </c>
      <c r="AX459" s="17" t="str">
        <f t="shared" si="290"/>
        <v/>
      </c>
      <c r="AY459" s="17" t="str">
        <f t="shared" si="271"/>
        <v/>
      </c>
      <c r="AZ459" s="17" t="str">
        <f t="shared" si="272"/>
        <v/>
      </c>
      <c r="BA459" s="17" t="str">
        <f t="shared" si="273"/>
        <v/>
      </c>
      <c r="BB459" s="17" t="str">
        <f t="shared" si="274"/>
        <v/>
      </c>
      <c r="BC459" s="17" t="str">
        <f t="shared" si="275"/>
        <v/>
      </c>
      <c r="BD459" s="17" t="str">
        <f>IF(OR(AE459="",B459=""),"",SUMIFS($AE$2:AE459,$B$2:B459,B459))</f>
        <v/>
      </c>
      <c r="BE459" s="17" t="str">
        <f>IF(OR(AF459="",B459=""),"",SUMIFS($AF$2:AF459,$B$2:B459,B459))</f>
        <v/>
      </c>
      <c r="BF459" s="17" t="str">
        <f>IF(OR(AG459="",B459=""),"",SUMIFS($AG$2:AG459,$B$2:B459,B459))</f>
        <v/>
      </c>
      <c r="BG459" s="17" t="str">
        <f>IF(OR(AH459="",B459=""),"",SUMIFS($AH$2:AH459,$B$2:B459,B459))</f>
        <v/>
      </c>
      <c r="BH459" s="17" t="str">
        <f>IF(OR(AI459="",B459=""),"",SUMIFS($AI$2:AI459,$B$2:B459,B459))</f>
        <v/>
      </c>
      <c r="BI459" s="17" t="str">
        <f t="shared" si="291"/>
        <v/>
      </c>
      <c r="BJ459" s="17" t="str">
        <f t="shared" si="292"/>
        <v/>
      </c>
      <c r="BK459" s="17" t="str">
        <f t="shared" si="293"/>
        <v/>
      </c>
      <c r="BL459" s="17" t="str">
        <f t="shared" si="294"/>
        <v/>
      </c>
      <c r="BM459" s="17" t="str">
        <f t="shared" si="295"/>
        <v/>
      </c>
      <c r="BN459" s="17" t="str">
        <f t="shared" si="276"/>
        <v/>
      </c>
      <c r="BO459" s="17" t="str">
        <f t="shared" si="277"/>
        <v/>
      </c>
      <c r="BP459" s="17" t="str">
        <f t="shared" si="278"/>
        <v/>
      </c>
      <c r="BQ459" s="17" t="str">
        <f t="shared" si="279"/>
        <v/>
      </c>
      <c r="BR459" s="17" t="str">
        <f t="shared" si="280"/>
        <v/>
      </c>
    </row>
    <row r="460" spans="1:70" x14ac:dyDescent="0.25">
      <c r="A460">
        <f t="shared" si="264"/>
        <v>459</v>
      </c>
      <c r="B460" s="9"/>
      <c r="C460" s="12"/>
      <c r="D460" s="11" t="str">
        <f t="shared" si="296"/>
        <v/>
      </c>
      <c r="E460" s="11" t="str">
        <f t="shared" si="265"/>
        <v/>
      </c>
      <c r="F460" s="12"/>
      <c r="G460" s="12"/>
      <c r="H460" s="12"/>
      <c r="I460" s="12"/>
      <c r="J460" s="13"/>
      <c r="K460" s="13"/>
      <c r="L460" s="13"/>
      <c r="M460" s="13"/>
      <c r="N460" s="12"/>
      <c r="O460" s="12"/>
      <c r="P460" s="14" t="str">
        <f t="shared" si="281"/>
        <v/>
      </c>
      <c r="Q460" s="14" t="str">
        <f t="shared" si="282"/>
        <v/>
      </c>
      <c r="R460" s="14" t="str">
        <f t="shared" si="283"/>
        <v/>
      </c>
      <c r="S460" s="14" t="str">
        <f t="shared" si="284"/>
        <v/>
      </c>
      <c r="T460" s="14" t="str">
        <f t="shared" si="285"/>
        <v/>
      </c>
      <c r="U460" s="15" t="str">
        <f>IF(P460="","",P460*Config!$B$6)</f>
        <v/>
      </c>
      <c r="V460" s="15" t="str">
        <f>IF(Q460="","",Q460*Config!$B$6)</f>
        <v/>
      </c>
      <c r="W460" s="15" t="str">
        <f>IF(R460="","",R460*Config!$B$6)</f>
        <v/>
      </c>
      <c r="X460" s="15" t="str">
        <f>IF(S460="","",S460*Config!$B$6)</f>
        <v/>
      </c>
      <c r="Y460" s="15" t="str">
        <f>IF(T460="","",T460*Config!$B$6)</f>
        <v/>
      </c>
      <c r="Z460" s="15" t="str">
        <f>IF(U460="","",Config!$B$4 + SUM($U$2:U460))</f>
        <v/>
      </c>
      <c r="AA460" s="15" t="str">
        <f>IF(V460="","",Config!$B$4 + SUM($V$2:V460))</f>
        <v/>
      </c>
      <c r="AB460" s="15" t="str">
        <f>IF(W460="","",Config!$B$4 + SUM($W$2:W460))</f>
        <v/>
      </c>
      <c r="AC460" s="15" t="str">
        <f>IF(X460="","",Config!$B$4 + SUM($X$2:X460))</f>
        <v/>
      </c>
      <c r="AD460" s="15" t="str">
        <f>IF(Y460="","",Config!$B$4 + SUM($Y$2:Y460))</f>
        <v/>
      </c>
      <c r="AE460" s="15" t="str">
        <f>IF(P460="","",P460*J460/100*Config!$B$11)</f>
        <v/>
      </c>
      <c r="AF460" s="15" t="str">
        <f>IF(Q460="","",Q460*J460/100*Config!$B$11)</f>
        <v/>
      </c>
      <c r="AG460" s="15" t="str">
        <f>IF(R460="","",R460*J460/100*Config!$B$11)</f>
        <v/>
      </c>
      <c r="AH460" s="15" t="str">
        <f>IF(S460="","",S460*J460/100*Config!$B$11)</f>
        <v/>
      </c>
      <c r="AI460" s="15" t="str">
        <f>IF(T460="","",T460*J460/100*Config!$B$11)</f>
        <v/>
      </c>
      <c r="AJ460" s="15" t="str">
        <f>IF(AE460="","",Config!$B$9 + SUM($AE$2:AE460))</f>
        <v/>
      </c>
      <c r="AK460" s="15" t="str">
        <f>IF(AF460="","",Config!$B$9 + SUM($AF$2:AF460))</f>
        <v/>
      </c>
      <c r="AL460" s="15" t="str">
        <f>IF(AG460="","",Config!$B$9 + SUM($AG$2:AG460))</f>
        <v/>
      </c>
      <c r="AM460" s="15" t="str">
        <f>IF(AH460="","",Config!$B$9 + SUM($AH$2:AH460))</f>
        <v/>
      </c>
      <c r="AN460" s="15" t="str">
        <f>IF(AI460="","",Config!$B$9 + SUM($AI$2:AI460))</f>
        <v/>
      </c>
      <c r="AO460" s="16" t="str">
        <f t="shared" si="266"/>
        <v/>
      </c>
      <c r="AP460" s="16" t="str">
        <f t="shared" si="267"/>
        <v/>
      </c>
      <c r="AQ460" s="16" t="str">
        <f t="shared" si="268"/>
        <v/>
      </c>
      <c r="AR460" s="16" t="str">
        <f t="shared" si="269"/>
        <v/>
      </c>
      <c r="AS460" s="16" t="str">
        <f t="shared" si="270"/>
        <v/>
      </c>
      <c r="AT460" s="17" t="str">
        <f t="shared" si="286"/>
        <v/>
      </c>
      <c r="AU460" s="17" t="str">
        <f t="shared" si="287"/>
        <v/>
      </c>
      <c r="AV460" s="17" t="str">
        <f t="shared" si="288"/>
        <v/>
      </c>
      <c r="AW460" s="17" t="str">
        <f t="shared" si="289"/>
        <v/>
      </c>
      <c r="AX460" s="17" t="str">
        <f t="shared" si="290"/>
        <v/>
      </c>
      <c r="AY460" s="17" t="str">
        <f t="shared" si="271"/>
        <v/>
      </c>
      <c r="AZ460" s="17" t="str">
        <f t="shared" si="272"/>
        <v/>
      </c>
      <c r="BA460" s="17" t="str">
        <f t="shared" si="273"/>
        <v/>
      </c>
      <c r="BB460" s="17" t="str">
        <f t="shared" si="274"/>
        <v/>
      </c>
      <c r="BC460" s="17" t="str">
        <f t="shared" si="275"/>
        <v/>
      </c>
      <c r="BD460" s="17" t="str">
        <f>IF(OR(AE460="",B460=""),"",SUMIFS($AE$2:AE460,$B$2:B460,B460))</f>
        <v/>
      </c>
      <c r="BE460" s="17" t="str">
        <f>IF(OR(AF460="",B460=""),"",SUMIFS($AF$2:AF460,$B$2:B460,B460))</f>
        <v/>
      </c>
      <c r="BF460" s="17" t="str">
        <f>IF(OR(AG460="",B460=""),"",SUMIFS($AG$2:AG460,$B$2:B460,B460))</f>
        <v/>
      </c>
      <c r="BG460" s="17" t="str">
        <f>IF(OR(AH460="",B460=""),"",SUMIFS($AH$2:AH460,$B$2:B460,B460))</f>
        <v/>
      </c>
      <c r="BH460" s="17" t="str">
        <f>IF(OR(AI460="",B460=""),"",SUMIFS($AI$2:AI460,$B$2:B460,B460))</f>
        <v/>
      </c>
      <c r="BI460" s="17" t="str">
        <f t="shared" si="291"/>
        <v/>
      </c>
      <c r="BJ460" s="17" t="str">
        <f t="shared" si="292"/>
        <v/>
      </c>
      <c r="BK460" s="17" t="str">
        <f t="shared" si="293"/>
        <v/>
      </c>
      <c r="BL460" s="17" t="str">
        <f t="shared" si="294"/>
        <v/>
      </c>
      <c r="BM460" s="17" t="str">
        <f t="shared" si="295"/>
        <v/>
      </c>
      <c r="BN460" s="17" t="str">
        <f t="shared" si="276"/>
        <v/>
      </c>
      <c r="BO460" s="17" t="str">
        <f t="shared" si="277"/>
        <v/>
      </c>
      <c r="BP460" s="17" t="str">
        <f t="shared" si="278"/>
        <v/>
      </c>
      <c r="BQ460" s="17" t="str">
        <f t="shared" si="279"/>
        <v/>
      </c>
      <c r="BR460" s="17" t="str">
        <f t="shared" si="280"/>
        <v/>
      </c>
    </row>
    <row r="461" spans="1:70" x14ac:dyDescent="0.25">
      <c r="A461">
        <f t="shared" si="264"/>
        <v>460</v>
      </c>
      <c r="B461" s="9"/>
      <c r="C461" s="12"/>
      <c r="D461" s="11" t="str">
        <f t="shared" si="296"/>
        <v/>
      </c>
      <c r="E461" s="11" t="str">
        <f t="shared" si="265"/>
        <v/>
      </c>
      <c r="F461" s="12"/>
      <c r="G461" s="12"/>
      <c r="H461" s="12"/>
      <c r="I461" s="12"/>
      <c r="J461" s="13"/>
      <c r="K461" s="13"/>
      <c r="L461" s="13"/>
      <c r="M461" s="13"/>
      <c r="N461" s="12"/>
      <c r="O461" s="12"/>
      <c r="P461" s="14" t="str">
        <f t="shared" si="281"/>
        <v/>
      </c>
      <c r="Q461" s="14" t="str">
        <f t="shared" si="282"/>
        <v/>
      </c>
      <c r="R461" s="14" t="str">
        <f t="shared" si="283"/>
        <v/>
      </c>
      <c r="S461" s="14" t="str">
        <f t="shared" si="284"/>
        <v/>
      </c>
      <c r="T461" s="14" t="str">
        <f t="shared" si="285"/>
        <v/>
      </c>
      <c r="U461" s="15" t="str">
        <f>IF(P461="","",P461*Config!$B$6)</f>
        <v/>
      </c>
      <c r="V461" s="15" t="str">
        <f>IF(Q461="","",Q461*Config!$B$6)</f>
        <v/>
      </c>
      <c r="W461" s="15" t="str">
        <f>IF(R461="","",R461*Config!$B$6)</f>
        <v/>
      </c>
      <c r="X461" s="15" t="str">
        <f>IF(S461="","",S461*Config!$B$6)</f>
        <v/>
      </c>
      <c r="Y461" s="15" t="str">
        <f>IF(T461="","",T461*Config!$B$6)</f>
        <v/>
      </c>
      <c r="Z461" s="15" t="str">
        <f>IF(U461="","",Config!$B$4 + SUM($U$2:U461))</f>
        <v/>
      </c>
      <c r="AA461" s="15" t="str">
        <f>IF(V461="","",Config!$B$4 + SUM($V$2:V461))</f>
        <v/>
      </c>
      <c r="AB461" s="15" t="str">
        <f>IF(W461="","",Config!$B$4 + SUM($W$2:W461))</f>
        <v/>
      </c>
      <c r="AC461" s="15" t="str">
        <f>IF(X461="","",Config!$B$4 + SUM($X$2:X461))</f>
        <v/>
      </c>
      <c r="AD461" s="15" t="str">
        <f>IF(Y461="","",Config!$B$4 + SUM($Y$2:Y461))</f>
        <v/>
      </c>
      <c r="AE461" s="15" t="str">
        <f>IF(P461="","",P461*J461/100*Config!$B$11)</f>
        <v/>
      </c>
      <c r="AF461" s="15" t="str">
        <f>IF(Q461="","",Q461*J461/100*Config!$B$11)</f>
        <v/>
      </c>
      <c r="AG461" s="15" t="str">
        <f>IF(R461="","",R461*J461/100*Config!$B$11)</f>
        <v/>
      </c>
      <c r="AH461" s="15" t="str">
        <f>IF(S461="","",S461*J461/100*Config!$B$11)</f>
        <v/>
      </c>
      <c r="AI461" s="15" t="str">
        <f>IF(T461="","",T461*J461/100*Config!$B$11)</f>
        <v/>
      </c>
      <c r="AJ461" s="15" t="str">
        <f>IF(AE461="","",Config!$B$9 + SUM($AE$2:AE461))</f>
        <v/>
      </c>
      <c r="AK461" s="15" t="str">
        <f>IF(AF461="","",Config!$B$9 + SUM($AF$2:AF461))</f>
        <v/>
      </c>
      <c r="AL461" s="15" t="str">
        <f>IF(AG461="","",Config!$B$9 + SUM($AG$2:AG461))</f>
        <v/>
      </c>
      <c r="AM461" s="15" t="str">
        <f>IF(AH461="","",Config!$B$9 + SUM($AH$2:AH461))</f>
        <v/>
      </c>
      <c r="AN461" s="15" t="str">
        <f>IF(AI461="","",Config!$B$9 + SUM($AI$2:AI461))</f>
        <v/>
      </c>
      <c r="AO461" s="16" t="str">
        <f t="shared" si="266"/>
        <v/>
      </c>
      <c r="AP461" s="16" t="str">
        <f t="shared" si="267"/>
        <v/>
      </c>
      <c r="AQ461" s="16" t="str">
        <f t="shared" si="268"/>
        <v/>
      </c>
      <c r="AR461" s="16" t="str">
        <f t="shared" si="269"/>
        <v/>
      </c>
      <c r="AS461" s="16" t="str">
        <f t="shared" si="270"/>
        <v/>
      </c>
      <c r="AT461" s="17" t="str">
        <f t="shared" si="286"/>
        <v/>
      </c>
      <c r="AU461" s="17" t="str">
        <f t="shared" si="287"/>
        <v/>
      </c>
      <c r="AV461" s="17" t="str">
        <f t="shared" si="288"/>
        <v/>
      </c>
      <c r="AW461" s="17" t="str">
        <f t="shared" si="289"/>
        <v/>
      </c>
      <c r="AX461" s="17" t="str">
        <f t="shared" si="290"/>
        <v/>
      </c>
      <c r="AY461" s="17" t="str">
        <f t="shared" si="271"/>
        <v/>
      </c>
      <c r="AZ461" s="17" t="str">
        <f t="shared" si="272"/>
        <v/>
      </c>
      <c r="BA461" s="17" t="str">
        <f t="shared" si="273"/>
        <v/>
      </c>
      <c r="BB461" s="17" t="str">
        <f t="shared" si="274"/>
        <v/>
      </c>
      <c r="BC461" s="17" t="str">
        <f t="shared" si="275"/>
        <v/>
      </c>
      <c r="BD461" s="17" t="str">
        <f>IF(OR(AE461="",B461=""),"",SUMIFS($AE$2:AE461,$B$2:B461,B461))</f>
        <v/>
      </c>
      <c r="BE461" s="17" t="str">
        <f>IF(OR(AF461="",B461=""),"",SUMIFS($AF$2:AF461,$B$2:B461,B461))</f>
        <v/>
      </c>
      <c r="BF461" s="17" t="str">
        <f>IF(OR(AG461="",B461=""),"",SUMIFS($AG$2:AG461,$B$2:B461,B461))</f>
        <v/>
      </c>
      <c r="BG461" s="17" t="str">
        <f>IF(OR(AH461="",B461=""),"",SUMIFS($AH$2:AH461,$B$2:B461,B461))</f>
        <v/>
      </c>
      <c r="BH461" s="17" t="str">
        <f>IF(OR(AI461="",B461=""),"",SUMIFS($AI$2:AI461,$B$2:B461,B461))</f>
        <v/>
      </c>
      <c r="BI461" s="17" t="str">
        <f t="shared" si="291"/>
        <v/>
      </c>
      <c r="BJ461" s="17" t="str">
        <f t="shared" si="292"/>
        <v/>
      </c>
      <c r="BK461" s="17" t="str">
        <f t="shared" si="293"/>
        <v/>
      </c>
      <c r="BL461" s="17" t="str">
        <f t="shared" si="294"/>
        <v/>
      </c>
      <c r="BM461" s="17" t="str">
        <f t="shared" si="295"/>
        <v/>
      </c>
      <c r="BN461" s="17" t="str">
        <f t="shared" si="276"/>
        <v/>
      </c>
      <c r="BO461" s="17" t="str">
        <f t="shared" si="277"/>
        <v/>
      </c>
      <c r="BP461" s="17" t="str">
        <f t="shared" si="278"/>
        <v/>
      </c>
      <c r="BQ461" s="17" t="str">
        <f t="shared" si="279"/>
        <v/>
      </c>
      <c r="BR461" s="17" t="str">
        <f t="shared" si="280"/>
        <v/>
      </c>
    </row>
    <row r="462" spans="1:70" x14ac:dyDescent="0.25">
      <c r="A462">
        <f t="shared" si="264"/>
        <v>461</v>
      </c>
      <c r="B462" s="9"/>
      <c r="C462" s="12"/>
      <c r="D462" s="11" t="str">
        <f t="shared" si="296"/>
        <v/>
      </c>
      <c r="E462" s="11" t="str">
        <f t="shared" si="265"/>
        <v/>
      </c>
      <c r="F462" s="12"/>
      <c r="G462" s="12"/>
      <c r="H462" s="12"/>
      <c r="I462" s="12"/>
      <c r="J462" s="13"/>
      <c r="K462" s="13"/>
      <c r="L462" s="13"/>
      <c r="M462" s="13"/>
      <c r="N462" s="12"/>
      <c r="O462" s="12"/>
      <c r="P462" s="14" t="str">
        <f t="shared" si="281"/>
        <v/>
      </c>
      <c r="Q462" s="14" t="str">
        <f t="shared" si="282"/>
        <v/>
      </c>
      <c r="R462" s="14" t="str">
        <f t="shared" si="283"/>
        <v/>
      </c>
      <c r="S462" s="14" t="str">
        <f t="shared" si="284"/>
        <v/>
      </c>
      <c r="T462" s="14" t="str">
        <f t="shared" si="285"/>
        <v/>
      </c>
      <c r="U462" s="15" t="str">
        <f>IF(P462="","",P462*Config!$B$6)</f>
        <v/>
      </c>
      <c r="V462" s="15" t="str">
        <f>IF(Q462="","",Q462*Config!$B$6)</f>
        <v/>
      </c>
      <c r="W462" s="15" t="str">
        <f>IF(R462="","",R462*Config!$B$6)</f>
        <v/>
      </c>
      <c r="X462" s="15" t="str">
        <f>IF(S462="","",S462*Config!$B$6)</f>
        <v/>
      </c>
      <c r="Y462" s="15" t="str">
        <f>IF(T462="","",T462*Config!$B$6)</f>
        <v/>
      </c>
      <c r="Z462" s="15" t="str">
        <f>IF(U462="","",Config!$B$4 + SUM($U$2:U462))</f>
        <v/>
      </c>
      <c r="AA462" s="15" t="str">
        <f>IF(V462="","",Config!$B$4 + SUM($V$2:V462))</f>
        <v/>
      </c>
      <c r="AB462" s="15" t="str">
        <f>IF(W462="","",Config!$B$4 + SUM($W$2:W462))</f>
        <v/>
      </c>
      <c r="AC462" s="15" t="str">
        <f>IF(X462="","",Config!$B$4 + SUM($X$2:X462))</f>
        <v/>
      </c>
      <c r="AD462" s="15" t="str">
        <f>IF(Y462="","",Config!$B$4 + SUM($Y$2:Y462))</f>
        <v/>
      </c>
      <c r="AE462" s="15" t="str">
        <f>IF(P462="","",P462*J462/100*Config!$B$11)</f>
        <v/>
      </c>
      <c r="AF462" s="15" t="str">
        <f>IF(Q462="","",Q462*J462/100*Config!$B$11)</f>
        <v/>
      </c>
      <c r="AG462" s="15" t="str">
        <f>IF(R462="","",R462*J462/100*Config!$B$11)</f>
        <v/>
      </c>
      <c r="AH462" s="15" t="str">
        <f>IF(S462="","",S462*J462/100*Config!$B$11)</f>
        <v/>
      </c>
      <c r="AI462" s="15" t="str">
        <f>IF(T462="","",T462*J462/100*Config!$B$11)</f>
        <v/>
      </c>
      <c r="AJ462" s="15" t="str">
        <f>IF(AE462="","",Config!$B$9 + SUM($AE$2:AE462))</f>
        <v/>
      </c>
      <c r="AK462" s="15" t="str">
        <f>IF(AF462="","",Config!$B$9 + SUM($AF$2:AF462))</f>
        <v/>
      </c>
      <c r="AL462" s="15" t="str">
        <f>IF(AG462="","",Config!$B$9 + SUM($AG$2:AG462))</f>
        <v/>
      </c>
      <c r="AM462" s="15" t="str">
        <f>IF(AH462="","",Config!$B$9 + SUM($AH$2:AH462))</f>
        <v/>
      </c>
      <c r="AN462" s="15" t="str">
        <f>IF(AI462="","",Config!$B$9 + SUM($AI$2:AI462))</f>
        <v/>
      </c>
      <c r="AO462" s="16" t="str">
        <f t="shared" si="266"/>
        <v/>
      </c>
      <c r="AP462" s="16" t="str">
        <f t="shared" si="267"/>
        <v/>
      </c>
      <c r="AQ462" s="16" t="str">
        <f t="shared" si="268"/>
        <v/>
      </c>
      <c r="AR462" s="16" t="str">
        <f t="shared" si="269"/>
        <v/>
      </c>
      <c r="AS462" s="16" t="str">
        <f t="shared" si="270"/>
        <v/>
      </c>
      <c r="AT462" s="17" t="str">
        <f t="shared" si="286"/>
        <v/>
      </c>
      <c r="AU462" s="17" t="str">
        <f t="shared" si="287"/>
        <v/>
      </c>
      <c r="AV462" s="17" t="str">
        <f t="shared" si="288"/>
        <v/>
      </c>
      <c r="AW462" s="17" t="str">
        <f t="shared" si="289"/>
        <v/>
      </c>
      <c r="AX462" s="17" t="str">
        <f t="shared" si="290"/>
        <v/>
      </c>
      <c r="AY462" s="17" t="str">
        <f t="shared" si="271"/>
        <v/>
      </c>
      <c r="AZ462" s="17" t="str">
        <f t="shared" si="272"/>
        <v/>
      </c>
      <c r="BA462" s="17" t="str">
        <f t="shared" si="273"/>
        <v/>
      </c>
      <c r="BB462" s="17" t="str">
        <f t="shared" si="274"/>
        <v/>
      </c>
      <c r="BC462" s="17" t="str">
        <f t="shared" si="275"/>
        <v/>
      </c>
      <c r="BD462" s="17" t="str">
        <f>IF(OR(AE462="",B462=""),"",SUMIFS($AE$2:AE462,$B$2:B462,B462))</f>
        <v/>
      </c>
      <c r="BE462" s="17" t="str">
        <f>IF(OR(AF462="",B462=""),"",SUMIFS($AF$2:AF462,$B$2:B462,B462))</f>
        <v/>
      </c>
      <c r="BF462" s="17" t="str">
        <f>IF(OR(AG462="",B462=""),"",SUMIFS($AG$2:AG462,$B$2:B462,B462))</f>
        <v/>
      </c>
      <c r="BG462" s="17" t="str">
        <f>IF(OR(AH462="",B462=""),"",SUMIFS($AH$2:AH462,$B$2:B462,B462))</f>
        <v/>
      </c>
      <c r="BH462" s="17" t="str">
        <f>IF(OR(AI462="",B462=""),"",SUMIFS($AI$2:AI462,$B$2:B462,B462))</f>
        <v/>
      </c>
      <c r="BI462" s="17" t="str">
        <f t="shared" si="291"/>
        <v/>
      </c>
      <c r="BJ462" s="17" t="str">
        <f t="shared" si="292"/>
        <v/>
      </c>
      <c r="BK462" s="17" t="str">
        <f t="shared" si="293"/>
        <v/>
      </c>
      <c r="BL462" s="17" t="str">
        <f t="shared" si="294"/>
        <v/>
      </c>
      <c r="BM462" s="17" t="str">
        <f t="shared" si="295"/>
        <v/>
      </c>
      <c r="BN462" s="17" t="str">
        <f t="shared" si="276"/>
        <v/>
      </c>
      <c r="BO462" s="17" t="str">
        <f t="shared" si="277"/>
        <v/>
      </c>
      <c r="BP462" s="17" t="str">
        <f t="shared" si="278"/>
        <v/>
      </c>
      <c r="BQ462" s="17" t="str">
        <f t="shared" si="279"/>
        <v/>
      </c>
      <c r="BR462" s="17" t="str">
        <f t="shared" si="280"/>
        <v/>
      </c>
    </row>
    <row r="463" spans="1:70" x14ac:dyDescent="0.25">
      <c r="A463">
        <f t="shared" si="264"/>
        <v>462</v>
      </c>
      <c r="B463" s="9"/>
      <c r="C463" s="12"/>
      <c r="D463" s="11" t="str">
        <f t="shared" si="296"/>
        <v/>
      </c>
      <c r="E463" s="11" t="str">
        <f t="shared" si="265"/>
        <v/>
      </c>
      <c r="F463" s="12"/>
      <c r="G463" s="12"/>
      <c r="H463" s="12"/>
      <c r="I463" s="12"/>
      <c r="J463" s="13"/>
      <c r="K463" s="13"/>
      <c r="L463" s="13"/>
      <c r="M463" s="13"/>
      <c r="N463" s="12"/>
      <c r="O463" s="12"/>
      <c r="P463" s="14" t="str">
        <f t="shared" si="281"/>
        <v/>
      </c>
      <c r="Q463" s="14" t="str">
        <f t="shared" si="282"/>
        <v/>
      </c>
      <c r="R463" s="14" t="str">
        <f t="shared" si="283"/>
        <v/>
      </c>
      <c r="S463" s="14" t="str">
        <f t="shared" si="284"/>
        <v/>
      </c>
      <c r="T463" s="14" t="str">
        <f t="shared" si="285"/>
        <v/>
      </c>
      <c r="U463" s="15" t="str">
        <f>IF(P463="","",P463*Config!$B$6)</f>
        <v/>
      </c>
      <c r="V463" s="15" t="str">
        <f>IF(Q463="","",Q463*Config!$B$6)</f>
        <v/>
      </c>
      <c r="W463" s="15" t="str">
        <f>IF(R463="","",R463*Config!$B$6)</f>
        <v/>
      </c>
      <c r="X463" s="15" t="str">
        <f>IF(S463="","",S463*Config!$B$6)</f>
        <v/>
      </c>
      <c r="Y463" s="15" t="str">
        <f>IF(T463="","",T463*Config!$B$6)</f>
        <v/>
      </c>
      <c r="Z463" s="15" t="str">
        <f>IF(U463="","",Config!$B$4 + SUM($U$2:U463))</f>
        <v/>
      </c>
      <c r="AA463" s="15" t="str">
        <f>IF(V463="","",Config!$B$4 + SUM($V$2:V463))</f>
        <v/>
      </c>
      <c r="AB463" s="15" t="str">
        <f>IF(W463="","",Config!$B$4 + SUM($W$2:W463))</f>
        <v/>
      </c>
      <c r="AC463" s="15" t="str">
        <f>IF(X463="","",Config!$B$4 + SUM($X$2:X463))</f>
        <v/>
      </c>
      <c r="AD463" s="15" t="str">
        <f>IF(Y463="","",Config!$B$4 + SUM($Y$2:Y463))</f>
        <v/>
      </c>
      <c r="AE463" s="15" t="str">
        <f>IF(P463="","",P463*J463/100*Config!$B$11)</f>
        <v/>
      </c>
      <c r="AF463" s="15" t="str">
        <f>IF(Q463="","",Q463*J463/100*Config!$B$11)</f>
        <v/>
      </c>
      <c r="AG463" s="15" t="str">
        <f>IF(R463="","",R463*J463/100*Config!$B$11)</f>
        <v/>
      </c>
      <c r="AH463" s="15" t="str">
        <f>IF(S463="","",S463*J463/100*Config!$B$11)</f>
        <v/>
      </c>
      <c r="AI463" s="15" t="str">
        <f>IF(T463="","",T463*J463/100*Config!$B$11)</f>
        <v/>
      </c>
      <c r="AJ463" s="15" t="str">
        <f>IF(AE463="","",Config!$B$9 + SUM($AE$2:AE463))</f>
        <v/>
      </c>
      <c r="AK463" s="15" t="str">
        <f>IF(AF463="","",Config!$B$9 + SUM($AF$2:AF463))</f>
        <v/>
      </c>
      <c r="AL463" s="15" t="str">
        <f>IF(AG463="","",Config!$B$9 + SUM($AG$2:AG463))</f>
        <v/>
      </c>
      <c r="AM463" s="15" t="str">
        <f>IF(AH463="","",Config!$B$9 + SUM($AH$2:AH463))</f>
        <v/>
      </c>
      <c r="AN463" s="15" t="str">
        <f>IF(AI463="","",Config!$B$9 + SUM($AI$2:AI463))</f>
        <v/>
      </c>
      <c r="AO463" s="16" t="str">
        <f t="shared" si="266"/>
        <v/>
      </c>
      <c r="AP463" s="16" t="str">
        <f t="shared" si="267"/>
        <v/>
      </c>
      <c r="AQ463" s="16" t="str">
        <f t="shared" si="268"/>
        <v/>
      </c>
      <c r="AR463" s="16" t="str">
        <f t="shared" si="269"/>
        <v/>
      </c>
      <c r="AS463" s="16" t="str">
        <f t="shared" si="270"/>
        <v/>
      </c>
      <c r="AT463" s="17" t="str">
        <f t="shared" si="286"/>
        <v/>
      </c>
      <c r="AU463" s="17" t="str">
        <f t="shared" si="287"/>
        <v/>
      </c>
      <c r="AV463" s="17" t="str">
        <f t="shared" si="288"/>
        <v/>
      </c>
      <c r="AW463" s="17" t="str">
        <f t="shared" si="289"/>
        <v/>
      </c>
      <c r="AX463" s="17" t="str">
        <f t="shared" si="290"/>
        <v/>
      </c>
      <c r="AY463" s="17" t="str">
        <f t="shared" si="271"/>
        <v/>
      </c>
      <c r="AZ463" s="17" t="str">
        <f t="shared" si="272"/>
        <v/>
      </c>
      <c r="BA463" s="17" t="str">
        <f t="shared" si="273"/>
        <v/>
      </c>
      <c r="BB463" s="17" t="str">
        <f t="shared" si="274"/>
        <v/>
      </c>
      <c r="BC463" s="17" t="str">
        <f t="shared" si="275"/>
        <v/>
      </c>
      <c r="BD463" s="17" t="str">
        <f>IF(OR(AE463="",B463=""),"",SUMIFS($AE$2:AE463,$B$2:B463,B463))</f>
        <v/>
      </c>
      <c r="BE463" s="17" t="str">
        <f>IF(OR(AF463="",B463=""),"",SUMIFS($AF$2:AF463,$B$2:B463,B463))</f>
        <v/>
      </c>
      <c r="BF463" s="17" t="str">
        <f>IF(OR(AG463="",B463=""),"",SUMIFS($AG$2:AG463,$B$2:B463,B463))</f>
        <v/>
      </c>
      <c r="BG463" s="17" t="str">
        <f>IF(OR(AH463="",B463=""),"",SUMIFS($AH$2:AH463,$B$2:B463,B463))</f>
        <v/>
      </c>
      <c r="BH463" s="17" t="str">
        <f>IF(OR(AI463="",B463=""),"",SUMIFS($AI$2:AI463,$B$2:B463,B463))</f>
        <v/>
      </c>
      <c r="BI463" s="17" t="str">
        <f t="shared" si="291"/>
        <v/>
      </c>
      <c r="BJ463" s="17" t="str">
        <f t="shared" si="292"/>
        <v/>
      </c>
      <c r="BK463" s="17" t="str">
        <f t="shared" si="293"/>
        <v/>
      </c>
      <c r="BL463" s="17" t="str">
        <f t="shared" si="294"/>
        <v/>
      </c>
      <c r="BM463" s="17" t="str">
        <f t="shared" si="295"/>
        <v/>
      </c>
      <c r="BN463" s="17" t="str">
        <f t="shared" si="276"/>
        <v/>
      </c>
      <c r="BO463" s="17" t="str">
        <f t="shared" si="277"/>
        <v/>
      </c>
      <c r="BP463" s="17" t="str">
        <f t="shared" si="278"/>
        <v/>
      </c>
      <c r="BQ463" s="17" t="str">
        <f t="shared" si="279"/>
        <v/>
      </c>
      <c r="BR463" s="17" t="str">
        <f t="shared" si="280"/>
        <v/>
      </c>
    </row>
    <row r="464" spans="1:70" x14ac:dyDescent="0.25">
      <c r="A464">
        <f t="shared" si="264"/>
        <v>463</v>
      </c>
      <c r="B464" s="9"/>
      <c r="C464" s="12"/>
      <c r="D464" s="11" t="str">
        <f t="shared" si="296"/>
        <v/>
      </c>
      <c r="E464" s="11" t="str">
        <f t="shared" si="265"/>
        <v/>
      </c>
      <c r="F464" s="12"/>
      <c r="G464" s="12"/>
      <c r="H464" s="12"/>
      <c r="I464" s="12"/>
      <c r="J464" s="13"/>
      <c r="K464" s="13"/>
      <c r="L464" s="13"/>
      <c r="M464" s="13"/>
      <c r="N464" s="12"/>
      <c r="O464" s="12"/>
      <c r="P464" s="14" t="str">
        <f t="shared" si="281"/>
        <v/>
      </c>
      <c r="Q464" s="14" t="str">
        <f t="shared" si="282"/>
        <v/>
      </c>
      <c r="R464" s="14" t="str">
        <f t="shared" si="283"/>
        <v/>
      </c>
      <c r="S464" s="14" t="str">
        <f t="shared" si="284"/>
        <v/>
      </c>
      <c r="T464" s="14" t="str">
        <f t="shared" si="285"/>
        <v/>
      </c>
      <c r="U464" s="15" t="str">
        <f>IF(P464="","",P464*Config!$B$6)</f>
        <v/>
      </c>
      <c r="V464" s="15" t="str">
        <f>IF(Q464="","",Q464*Config!$B$6)</f>
        <v/>
      </c>
      <c r="W464" s="15" t="str">
        <f>IF(R464="","",R464*Config!$B$6)</f>
        <v/>
      </c>
      <c r="X464" s="15" t="str">
        <f>IF(S464="","",S464*Config!$B$6)</f>
        <v/>
      </c>
      <c r="Y464" s="15" t="str">
        <f>IF(T464="","",T464*Config!$B$6)</f>
        <v/>
      </c>
      <c r="Z464" s="15" t="str">
        <f>IF(U464="","",Config!$B$4 + SUM($U$2:U464))</f>
        <v/>
      </c>
      <c r="AA464" s="15" t="str">
        <f>IF(V464="","",Config!$B$4 + SUM($V$2:V464))</f>
        <v/>
      </c>
      <c r="AB464" s="15" t="str">
        <f>IF(W464="","",Config!$B$4 + SUM($W$2:W464))</f>
        <v/>
      </c>
      <c r="AC464" s="15" t="str">
        <f>IF(X464="","",Config!$B$4 + SUM($X$2:X464))</f>
        <v/>
      </c>
      <c r="AD464" s="15" t="str">
        <f>IF(Y464="","",Config!$B$4 + SUM($Y$2:Y464))</f>
        <v/>
      </c>
      <c r="AE464" s="15" t="str">
        <f>IF(P464="","",P464*J464/100*Config!$B$11)</f>
        <v/>
      </c>
      <c r="AF464" s="15" t="str">
        <f>IF(Q464="","",Q464*J464/100*Config!$B$11)</f>
        <v/>
      </c>
      <c r="AG464" s="15" t="str">
        <f>IF(R464="","",R464*J464/100*Config!$B$11)</f>
        <v/>
      </c>
      <c r="AH464" s="15" t="str">
        <f>IF(S464="","",S464*J464/100*Config!$B$11)</f>
        <v/>
      </c>
      <c r="AI464" s="15" t="str">
        <f>IF(T464="","",T464*J464/100*Config!$B$11)</f>
        <v/>
      </c>
      <c r="AJ464" s="15" t="str">
        <f>IF(AE464="","",Config!$B$9 + SUM($AE$2:AE464))</f>
        <v/>
      </c>
      <c r="AK464" s="15" t="str">
        <f>IF(AF464="","",Config!$B$9 + SUM($AF$2:AF464))</f>
        <v/>
      </c>
      <c r="AL464" s="15" t="str">
        <f>IF(AG464="","",Config!$B$9 + SUM($AG$2:AG464))</f>
        <v/>
      </c>
      <c r="AM464" s="15" t="str">
        <f>IF(AH464="","",Config!$B$9 + SUM($AH$2:AH464))</f>
        <v/>
      </c>
      <c r="AN464" s="15" t="str">
        <f>IF(AI464="","",Config!$B$9 + SUM($AI$2:AI464))</f>
        <v/>
      </c>
      <c r="AO464" s="16" t="str">
        <f t="shared" si="266"/>
        <v/>
      </c>
      <c r="AP464" s="16" t="str">
        <f t="shared" si="267"/>
        <v/>
      </c>
      <c r="AQ464" s="16" t="str">
        <f t="shared" si="268"/>
        <v/>
      </c>
      <c r="AR464" s="16" t="str">
        <f t="shared" si="269"/>
        <v/>
      </c>
      <c r="AS464" s="16" t="str">
        <f t="shared" si="270"/>
        <v/>
      </c>
      <c r="AT464" s="17" t="str">
        <f t="shared" si="286"/>
        <v/>
      </c>
      <c r="AU464" s="17" t="str">
        <f t="shared" si="287"/>
        <v/>
      </c>
      <c r="AV464" s="17" t="str">
        <f t="shared" si="288"/>
        <v/>
      </c>
      <c r="AW464" s="17" t="str">
        <f t="shared" si="289"/>
        <v/>
      </c>
      <c r="AX464" s="17" t="str">
        <f t="shared" si="290"/>
        <v/>
      </c>
      <c r="AY464" s="17" t="str">
        <f t="shared" si="271"/>
        <v/>
      </c>
      <c r="AZ464" s="17" t="str">
        <f t="shared" si="272"/>
        <v/>
      </c>
      <c r="BA464" s="17" t="str">
        <f t="shared" si="273"/>
        <v/>
      </c>
      <c r="BB464" s="17" t="str">
        <f t="shared" si="274"/>
        <v/>
      </c>
      <c r="BC464" s="17" t="str">
        <f t="shared" si="275"/>
        <v/>
      </c>
      <c r="BD464" s="17" t="str">
        <f>IF(OR(AE464="",B464=""),"",SUMIFS($AE$2:AE464,$B$2:B464,B464))</f>
        <v/>
      </c>
      <c r="BE464" s="17" t="str">
        <f>IF(OR(AF464="",B464=""),"",SUMIFS($AF$2:AF464,$B$2:B464,B464))</f>
        <v/>
      </c>
      <c r="BF464" s="17" t="str">
        <f>IF(OR(AG464="",B464=""),"",SUMIFS($AG$2:AG464,$B$2:B464,B464))</f>
        <v/>
      </c>
      <c r="BG464" s="17" t="str">
        <f>IF(OR(AH464="",B464=""),"",SUMIFS($AH$2:AH464,$B$2:B464,B464))</f>
        <v/>
      </c>
      <c r="BH464" s="17" t="str">
        <f>IF(OR(AI464="",B464=""),"",SUMIFS($AI$2:AI464,$B$2:B464,B464))</f>
        <v/>
      </c>
      <c r="BI464" s="17" t="str">
        <f t="shared" si="291"/>
        <v/>
      </c>
      <c r="BJ464" s="17" t="str">
        <f t="shared" si="292"/>
        <v/>
      </c>
      <c r="BK464" s="17" t="str">
        <f t="shared" si="293"/>
        <v/>
      </c>
      <c r="BL464" s="17" t="str">
        <f t="shared" si="294"/>
        <v/>
      </c>
      <c r="BM464" s="17" t="str">
        <f t="shared" si="295"/>
        <v/>
      </c>
      <c r="BN464" s="17" t="str">
        <f t="shared" si="276"/>
        <v/>
      </c>
      <c r="BO464" s="17" t="str">
        <f t="shared" si="277"/>
        <v/>
      </c>
      <c r="BP464" s="17" t="str">
        <f t="shared" si="278"/>
        <v/>
      </c>
      <c r="BQ464" s="17" t="str">
        <f t="shared" si="279"/>
        <v/>
      </c>
      <c r="BR464" s="17" t="str">
        <f t="shared" si="280"/>
        <v/>
      </c>
    </row>
    <row r="465" spans="1:70" x14ac:dyDescent="0.25">
      <c r="A465">
        <f t="shared" si="264"/>
        <v>464</v>
      </c>
      <c r="B465" s="9"/>
      <c r="C465" s="12"/>
      <c r="D465" s="11" t="str">
        <f t="shared" si="296"/>
        <v/>
      </c>
      <c r="E465" s="11" t="str">
        <f t="shared" si="265"/>
        <v/>
      </c>
      <c r="F465" s="12"/>
      <c r="G465" s="12"/>
      <c r="H465" s="12"/>
      <c r="I465" s="12"/>
      <c r="J465" s="13"/>
      <c r="K465" s="13"/>
      <c r="L465" s="13"/>
      <c r="M465" s="13"/>
      <c r="N465" s="12"/>
      <c r="O465" s="12"/>
      <c r="P465" s="14" t="str">
        <f t="shared" si="281"/>
        <v/>
      </c>
      <c r="Q465" s="14" t="str">
        <f t="shared" si="282"/>
        <v/>
      </c>
      <c r="R465" s="14" t="str">
        <f t="shared" si="283"/>
        <v/>
      </c>
      <c r="S465" s="14" t="str">
        <f t="shared" si="284"/>
        <v/>
      </c>
      <c r="T465" s="14" t="str">
        <f t="shared" si="285"/>
        <v/>
      </c>
      <c r="U465" s="15" t="str">
        <f>IF(P465="","",P465*Config!$B$6)</f>
        <v/>
      </c>
      <c r="V465" s="15" t="str">
        <f>IF(Q465="","",Q465*Config!$B$6)</f>
        <v/>
      </c>
      <c r="W465" s="15" t="str">
        <f>IF(R465="","",R465*Config!$B$6)</f>
        <v/>
      </c>
      <c r="X465" s="15" t="str">
        <f>IF(S465="","",S465*Config!$B$6)</f>
        <v/>
      </c>
      <c r="Y465" s="15" t="str">
        <f>IF(T465="","",T465*Config!$B$6)</f>
        <v/>
      </c>
      <c r="Z465" s="15" t="str">
        <f>IF(U465="","",Config!$B$4 + SUM($U$2:U465))</f>
        <v/>
      </c>
      <c r="AA465" s="15" t="str">
        <f>IF(V465="","",Config!$B$4 + SUM($V$2:V465))</f>
        <v/>
      </c>
      <c r="AB465" s="15" t="str">
        <f>IF(W465="","",Config!$B$4 + SUM($W$2:W465))</f>
        <v/>
      </c>
      <c r="AC465" s="15" t="str">
        <f>IF(X465="","",Config!$B$4 + SUM($X$2:X465))</f>
        <v/>
      </c>
      <c r="AD465" s="15" t="str">
        <f>IF(Y465="","",Config!$B$4 + SUM($Y$2:Y465))</f>
        <v/>
      </c>
      <c r="AE465" s="15" t="str">
        <f>IF(P465="","",P465*J465/100*Config!$B$11)</f>
        <v/>
      </c>
      <c r="AF465" s="15" t="str">
        <f>IF(Q465="","",Q465*J465/100*Config!$B$11)</f>
        <v/>
      </c>
      <c r="AG465" s="15" t="str">
        <f>IF(R465="","",R465*J465/100*Config!$B$11)</f>
        <v/>
      </c>
      <c r="AH465" s="15" t="str">
        <f>IF(S465="","",S465*J465/100*Config!$B$11)</f>
        <v/>
      </c>
      <c r="AI465" s="15" t="str">
        <f>IF(T465="","",T465*J465/100*Config!$B$11)</f>
        <v/>
      </c>
      <c r="AJ465" s="15" t="str">
        <f>IF(AE465="","",Config!$B$9 + SUM($AE$2:AE465))</f>
        <v/>
      </c>
      <c r="AK465" s="15" t="str">
        <f>IF(AF465="","",Config!$B$9 + SUM($AF$2:AF465))</f>
        <v/>
      </c>
      <c r="AL465" s="15" t="str">
        <f>IF(AG465="","",Config!$B$9 + SUM($AG$2:AG465))</f>
        <v/>
      </c>
      <c r="AM465" s="15" t="str">
        <f>IF(AH465="","",Config!$B$9 + SUM($AH$2:AH465))</f>
        <v/>
      </c>
      <c r="AN465" s="15" t="str">
        <f>IF(AI465="","",Config!$B$9 + SUM($AI$2:AI465))</f>
        <v/>
      </c>
      <c r="AO465" s="16" t="str">
        <f t="shared" si="266"/>
        <v/>
      </c>
      <c r="AP465" s="16" t="str">
        <f t="shared" si="267"/>
        <v/>
      </c>
      <c r="AQ465" s="16" t="str">
        <f t="shared" si="268"/>
        <v/>
      </c>
      <c r="AR465" s="16" t="str">
        <f t="shared" si="269"/>
        <v/>
      </c>
      <c r="AS465" s="16" t="str">
        <f t="shared" si="270"/>
        <v/>
      </c>
      <c r="AT465" s="17" t="str">
        <f t="shared" si="286"/>
        <v/>
      </c>
      <c r="AU465" s="17" t="str">
        <f t="shared" si="287"/>
        <v/>
      </c>
      <c r="AV465" s="17" t="str">
        <f t="shared" si="288"/>
        <v/>
      </c>
      <c r="AW465" s="17" t="str">
        <f t="shared" si="289"/>
        <v/>
      </c>
      <c r="AX465" s="17" t="str">
        <f t="shared" si="290"/>
        <v/>
      </c>
      <c r="AY465" s="17" t="str">
        <f t="shared" si="271"/>
        <v/>
      </c>
      <c r="AZ465" s="17" t="str">
        <f t="shared" si="272"/>
        <v/>
      </c>
      <c r="BA465" s="17" t="str">
        <f t="shared" si="273"/>
        <v/>
      </c>
      <c r="BB465" s="17" t="str">
        <f t="shared" si="274"/>
        <v/>
      </c>
      <c r="BC465" s="17" t="str">
        <f t="shared" si="275"/>
        <v/>
      </c>
      <c r="BD465" s="17" t="str">
        <f>IF(OR(AE465="",B465=""),"",SUMIFS($AE$2:AE465,$B$2:B465,B465))</f>
        <v/>
      </c>
      <c r="BE465" s="17" t="str">
        <f>IF(OR(AF465="",B465=""),"",SUMIFS($AF$2:AF465,$B$2:B465,B465))</f>
        <v/>
      </c>
      <c r="BF465" s="17" t="str">
        <f>IF(OR(AG465="",B465=""),"",SUMIFS($AG$2:AG465,$B$2:B465,B465))</f>
        <v/>
      </c>
      <c r="BG465" s="17" t="str">
        <f>IF(OR(AH465="",B465=""),"",SUMIFS($AH$2:AH465,$B$2:B465,B465))</f>
        <v/>
      </c>
      <c r="BH465" s="17" t="str">
        <f>IF(OR(AI465="",B465=""),"",SUMIFS($AI$2:AI465,$B$2:B465,B465))</f>
        <v/>
      </c>
      <c r="BI465" s="17" t="str">
        <f t="shared" si="291"/>
        <v/>
      </c>
      <c r="BJ465" s="17" t="str">
        <f t="shared" si="292"/>
        <v/>
      </c>
      <c r="BK465" s="17" t="str">
        <f t="shared" si="293"/>
        <v/>
      </c>
      <c r="BL465" s="17" t="str">
        <f t="shared" si="294"/>
        <v/>
      </c>
      <c r="BM465" s="17" t="str">
        <f t="shared" si="295"/>
        <v/>
      </c>
      <c r="BN465" s="17" t="str">
        <f t="shared" si="276"/>
        <v/>
      </c>
      <c r="BO465" s="17" t="str">
        <f t="shared" si="277"/>
        <v/>
      </c>
      <c r="BP465" s="17" t="str">
        <f t="shared" si="278"/>
        <v/>
      </c>
      <c r="BQ465" s="17" t="str">
        <f t="shared" si="279"/>
        <v/>
      </c>
      <c r="BR465" s="17" t="str">
        <f t="shared" si="280"/>
        <v/>
      </c>
    </row>
    <row r="466" spans="1:70" x14ac:dyDescent="0.25">
      <c r="A466">
        <f t="shared" si="264"/>
        <v>465</v>
      </c>
      <c r="B466" s="9"/>
      <c r="C466" s="12"/>
      <c r="D466" s="11" t="str">
        <f t="shared" si="296"/>
        <v/>
      </c>
      <c r="E466" s="11" t="str">
        <f t="shared" si="265"/>
        <v/>
      </c>
      <c r="F466" s="12"/>
      <c r="G466" s="12"/>
      <c r="H466" s="12"/>
      <c r="I466" s="12"/>
      <c r="J466" s="13"/>
      <c r="K466" s="13"/>
      <c r="L466" s="13"/>
      <c r="M466" s="13"/>
      <c r="N466" s="12"/>
      <c r="O466" s="12"/>
      <c r="P466" s="14" t="str">
        <f t="shared" si="281"/>
        <v/>
      </c>
      <c r="Q466" s="14" t="str">
        <f t="shared" si="282"/>
        <v/>
      </c>
      <c r="R466" s="14" t="str">
        <f t="shared" si="283"/>
        <v/>
      </c>
      <c r="S466" s="14" t="str">
        <f t="shared" si="284"/>
        <v/>
      </c>
      <c r="T466" s="14" t="str">
        <f t="shared" si="285"/>
        <v/>
      </c>
      <c r="U466" s="15" t="str">
        <f>IF(P466="","",P466*Config!$B$6)</f>
        <v/>
      </c>
      <c r="V466" s="15" t="str">
        <f>IF(Q466="","",Q466*Config!$B$6)</f>
        <v/>
      </c>
      <c r="W466" s="15" t="str">
        <f>IF(R466="","",R466*Config!$B$6)</f>
        <v/>
      </c>
      <c r="X466" s="15" t="str">
        <f>IF(S466="","",S466*Config!$B$6)</f>
        <v/>
      </c>
      <c r="Y466" s="15" t="str">
        <f>IF(T466="","",T466*Config!$B$6)</f>
        <v/>
      </c>
      <c r="Z466" s="15" t="str">
        <f>IF(U466="","",Config!$B$4 + SUM($U$2:U466))</f>
        <v/>
      </c>
      <c r="AA466" s="15" t="str">
        <f>IF(V466="","",Config!$B$4 + SUM($V$2:V466))</f>
        <v/>
      </c>
      <c r="AB466" s="15" t="str">
        <f>IF(W466="","",Config!$B$4 + SUM($W$2:W466))</f>
        <v/>
      </c>
      <c r="AC466" s="15" t="str">
        <f>IF(X466="","",Config!$B$4 + SUM($X$2:X466))</f>
        <v/>
      </c>
      <c r="AD466" s="15" t="str">
        <f>IF(Y466="","",Config!$B$4 + SUM($Y$2:Y466))</f>
        <v/>
      </c>
      <c r="AE466" s="15" t="str">
        <f>IF(P466="","",P466*J466/100*Config!$B$11)</f>
        <v/>
      </c>
      <c r="AF466" s="15" t="str">
        <f>IF(Q466="","",Q466*J466/100*Config!$B$11)</f>
        <v/>
      </c>
      <c r="AG466" s="15" t="str">
        <f>IF(R466="","",R466*J466/100*Config!$B$11)</f>
        <v/>
      </c>
      <c r="AH466" s="15" t="str">
        <f>IF(S466="","",S466*J466/100*Config!$B$11)</f>
        <v/>
      </c>
      <c r="AI466" s="15" t="str">
        <f>IF(T466="","",T466*J466/100*Config!$B$11)</f>
        <v/>
      </c>
      <c r="AJ466" s="15" t="str">
        <f>IF(AE466="","",Config!$B$9 + SUM($AE$2:AE466))</f>
        <v/>
      </c>
      <c r="AK466" s="15" t="str">
        <f>IF(AF466="","",Config!$B$9 + SUM($AF$2:AF466))</f>
        <v/>
      </c>
      <c r="AL466" s="15" t="str">
        <f>IF(AG466="","",Config!$B$9 + SUM($AG$2:AG466))</f>
        <v/>
      </c>
      <c r="AM466" s="15" t="str">
        <f>IF(AH466="","",Config!$B$9 + SUM($AH$2:AH466))</f>
        <v/>
      </c>
      <c r="AN466" s="15" t="str">
        <f>IF(AI466="","",Config!$B$9 + SUM($AI$2:AI466))</f>
        <v/>
      </c>
      <c r="AO466" s="16" t="str">
        <f t="shared" si="266"/>
        <v/>
      </c>
      <c r="AP466" s="16" t="str">
        <f t="shared" si="267"/>
        <v/>
      </c>
      <c r="AQ466" s="16" t="str">
        <f t="shared" si="268"/>
        <v/>
      </c>
      <c r="AR466" s="16" t="str">
        <f t="shared" si="269"/>
        <v/>
      </c>
      <c r="AS466" s="16" t="str">
        <f t="shared" si="270"/>
        <v/>
      </c>
      <c r="AT466" s="17" t="str">
        <f t="shared" si="286"/>
        <v/>
      </c>
      <c r="AU466" s="17" t="str">
        <f t="shared" si="287"/>
        <v/>
      </c>
      <c r="AV466" s="17" t="str">
        <f t="shared" si="288"/>
        <v/>
      </c>
      <c r="AW466" s="17" t="str">
        <f t="shared" si="289"/>
        <v/>
      </c>
      <c r="AX466" s="17" t="str">
        <f t="shared" si="290"/>
        <v/>
      </c>
      <c r="AY466" s="17" t="str">
        <f t="shared" si="271"/>
        <v/>
      </c>
      <c r="AZ466" s="17" t="str">
        <f t="shared" si="272"/>
        <v/>
      </c>
      <c r="BA466" s="17" t="str">
        <f t="shared" si="273"/>
        <v/>
      </c>
      <c r="BB466" s="17" t="str">
        <f t="shared" si="274"/>
        <v/>
      </c>
      <c r="BC466" s="17" t="str">
        <f t="shared" si="275"/>
        <v/>
      </c>
      <c r="BD466" s="17" t="str">
        <f>IF(OR(AE466="",B466=""),"",SUMIFS($AE$2:AE466,$B$2:B466,B466))</f>
        <v/>
      </c>
      <c r="BE466" s="17" t="str">
        <f>IF(OR(AF466="",B466=""),"",SUMIFS($AF$2:AF466,$B$2:B466,B466))</f>
        <v/>
      </c>
      <c r="BF466" s="17" t="str">
        <f>IF(OR(AG466="",B466=""),"",SUMIFS($AG$2:AG466,$B$2:B466,B466))</f>
        <v/>
      </c>
      <c r="BG466" s="17" t="str">
        <f>IF(OR(AH466="",B466=""),"",SUMIFS($AH$2:AH466,$B$2:B466,B466))</f>
        <v/>
      </c>
      <c r="BH466" s="17" t="str">
        <f>IF(OR(AI466="",B466=""),"",SUMIFS($AI$2:AI466,$B$2:B466,B466))</f>
        <v/>
      </c>
      <c r="BI466" s="17" t="str">
        <f t="shared" si="291"/>
        <v/>
      </c>
      <c r="BJ466" s="17" t="str">
        <f t="shared" si="292"/>
        <v/>
      </c>
      <c r="BK466" s="17" t="str">
        <f t="shared" si="293"/>
        <v/>
      </c>
      <c r="BL466" s="17" t="str">
        <f t="shared" si="294"/>
        <v/>
      </c>
      <c r="BM466" s="17" t="str">
        <f t="shared" si="295"/>
        <v/>
      </c>
      <c r="BN466" s="17" t="str">
        <f t="shared" si="276"/>
        <v/>
      </c>
      <c r="BO466" s="17" t="str">
        <f t="shared" si="277"/>
        <v/>
      </c>
      <c r="BP466" s="17" t="str">
        <f t="shared" si="278"/>
        <v/>
      </c>
      <c r="BQ466" s="17" t="str">
        <f t="shared" si="279"/>
        <v/>
      </c>
      <c r="BR466" s="17" t="str">
        <f t="shared" si="280"/>
        <v/>
      </c>
    </row>
    <row r="467" spans="1:70" x14ac:dyDescent="0.25">
      <c r="A467">
        <f t="shared" si="264"/>
        <v>466</v>
      </c>
      <c r="B467" s="9"/>
      <c r="C467" s="12"/>
      <c r="D467" s="11" t="str">
        <f t="shared" si="296"/>
        <v/>
      </c>
      <c r="E467" s="11" t="str">
        <f t="shared" si="265"/>
        <v/>
      </c>
      <c r="F467" s="12"/>
      <c r="G467" s="12"/>
      <c r="H467" s="12"/>
      <c r="I467" s="12"/>
      <c r="J467" s="13"/>
      <c r="K467" s="13"/>
      <c r="L467" s="13"/>
      <c r="M467" s="13"/>
      <c r="N467" s="12"/>
      <c r="O467" s="12"/>
      <c r="P467" s="14" t="str">
        <f t="shared" si="281"/>
        <v/>
      </c>
      <c r="Q467" s="14" t="str">
        <f t="shared" si="282"/>
        <v/>
      </c>
      <c r="R467" s="14" t="str">
        <f t="shared" si="283"/>
        <v/>
      </c>
      <c r="S467" s="14" t="str">
        <f t="shared" si="284"/>
        <v/>
      </c>
      <c r="T467" s="14" t="str">
        <f t="shared" si="285"/>
        <v/>
      </c>
      <c r="U467" s="15" t="str">
        <f>IF(P467="","",P467*Config!$B$6)</f>
        <v/>
      </c>
      <c r="V467" s="15" t="str">
        <f>IF(Q467="","",Q467*Config!$B$6)</f>
        <v/>
      </c>
      <c r="W467" s="15" t="str">
        <f>IF(R467="","",R467*Config!$B$6)</f>
        <v/>
      </c>
      <c r="X467" s="15" t="str">
        <f>IF(S467="","",S467*Config!$B$6)</f>
        <v/>
      </c>
      <c r="Y467" s="15" t="str">
        <f>IF(T467="","",T467*Config!$B$6)</f>
        <v/>
      </c>
      <c r="Z467" s="15" t="str">
        <f>IF(U467="","",Config!$B$4 + SUM($U$2:U467))</f>
        <v/>
      </c>
      <c r="AA467" s="15" t="str">
        <f>IF(V467="","",Config!$B$4 + SUM($V$2:V467))</f>
        <v/>
      </c>
      <c r="AB467" s="15" t="str">
        <f>IF(W467="","",Config!$B$4 + SUM($W$2:W467))</f>
        <v/>
      </c>
      <c r="AC467" s="15" t="str">
        <f>IF(X467="","",Config!$B$4 + SUM($X$2:X467))</f>
        <v/>
      </c>
      <c r="AD467" s="15" t="str">
        <f>IF(Y467="","",Config!$B$4 + SUM($Y$2:Y467))</f>
        <v/>
      </c>
      <c r="AE467" s="15" t="str">
        <f>IF(P467="","",P467*J467/100*Config!$B$11)</f>
        <v/>
      </c>
      <c r="AF467" s="15" t="str">
        <f>IF(Q467="","",Q467*J467/100*Config!$B$11)</f>
        <v/>
      </c>
      <c r="AG467" s="15" t="str">
        <f>IF(R467="","",R467*J467/100*Config!$B$11)</f>
        <v/>
      </c>
      <c r="AH467" s="15" t="str">
        <f>IF(S467="","",S467*J467/100*Config!$B$11)</f>
        <v/>
      </c>
      <c r="AI467" s="15" t="str">
        <f>IF(T467="","",T467*J467/100*Config!$B$11)</f>
        <v/>
      </c>
      <c r="AJ467" s="15" t="str">
        <f>IF(AE467="","",Config!$B$9 + SUM($AE$2:AE467))</f>
        <v/>
      </c>
      <c r="AK467" s="15" t="str">
        <f>IF(AF467="","",Config!$B$9 + SUM($AF$2:AF467))</f>
        <v/>
      </c>
      <c r="AL467" s="15" t="str">
        <f>IF(AG467="","",Config!$B$9 + SUM($AG$2:AG467))</f>
        <v/>
      </c>
      <c r="AM467" s="15" t="str">
        <f>IF(AH467="","",Config!$B$9 + SUM($AH$2:AH467))</f>
        <v/>
      </c>
      <c r="AN467" s="15" t="str">
        <f>IF(AI467="","",Config!$B$9 + SUM($AI$2:AI467))</f>
        <v/>
      </c>
      <c r="AO467" s="16" t="str">
        <f t="shared" si="266"/>
        <v/>
      </c>
      <c r="AP467" s="16" t="str">
        <f t="shared" si="267"/>
        <v/>
      </c>
      <c r="AQ467" s="16" t="str">
        <f t="shared" si="268"/>
        <v/>
      </c>
      <c r="AR467" s="16" t="str">
        <f t="shared" si="269"/>
        <v/>
      </c>
      <c r="AS467" s="16" t="str">
        <f t="shared" si="270"/>
        <v/>
      </c>
      <c r="AT467" s="17" t="str">
        <f t="shared" si="286"/>
        <v/>
      </c>
      <c r="AU467" s="17" t="str">
        <f t="shared" si="287"/>
        <v/>
      </c>
      <c r="AV467" s="17" t="str">
        <f t="shared" si="288"/>
        <v/>
      </c>
      <c r="AW467" s="17" t="str">
        <f t="shared" si="289"/>
        <v/>
      </c>
      <c r="AX467" s="17" t="str">
        <f t="shared" si="290"/>
        <v/>
      </c>
      <c r="AY467" s="17" t="str">
        <f t="shared" si="271"/>
        <v/>
      </c>
      <c r="AZ467" s="17" t="str">
        <f t="shared" si="272"/>
        <v/>
      </c>
      <c r="BA467" s="17" t="str">
        <f t="shared" si="273"/>
        <v/>
      </c>
      <c r="BB467" s="17" t="str">
        <f t="shared" si="274"/>
        <v/>
      </c>
      <c r="BC467" s="17" t="str">
        <f t="shared" si="275"/>
        <v/>
      </c>
      <c r="BD467" s="17" t="str">
        <f>IF(OR(AE467="",B467=""),"",SUMIFS($AE$2:AE467,$B$2:B467,B467))</f>
        <v/>
      </c>
      <c r="BE467" s="17" t="str">
        <f>IF(OR(AF467="",B467=""),"",SUMIFS($AF$2:AF467,$B$2:B467,B467))</f>
        <v/>
      </c>
      <c r="BF467" s="17" t="str">
        <f>IF(OR(AG467="",B467=""),"",SUMIFS($AG$2:AG467,$B$2:B467,B467))</f>
        <v/>
      </c>
      <c r="BG467" s="17" t="str">
        <f>IF(OR(AH467="",B467=""),"",SUMIFS($AH$2:AH467,$B$2:B467,B467))</f>
        <v/>
      </c>
      <c r="BH467" s="17" t="str">
        <f>IF(OR(AI467="",B467=""),"",SUMIFS($AI$2:AI467,$B$2:B467,B467))</f>
        <v/>
      </c>
      <c r="BI467" s="17" t="str">
        <f t="shared" si="291"/>
        <v/>
      </c>
      <c r="BJ467" s="17" t="str">
        <f t="shared" si="292"/>
        <v/>
      </c>
      <c r="BK467" s="17" t="str">
        <f t="shared" si="293"/>
        <v/>
      </c>
      <c r="BL467" s="17" t="str">
        <f t="shared" si="294"/>
        <v/>
      </c>
      <c r="BM467" s="17" t="str">
        <f t="shared" si="295"/>
        <v/>
      </c>
      <c r="BN467" s="17" t="str">
        <f t="shared" si="276"/>
        <v/>
      </c>
      <c r="BO467" s="17" t="str">
        <f t="shared" si="277"/>
        <v/>
      </c>
      <c r="BP467" s="17" t="str">
        <f t="shared" si="278"/>
        <v/>
      </c>
      <c r="BQ467" s="17" t="str">
        <f t="shared" si="279"/>
        <v/>
      </c>
      <c r="BR467" s="17" t="str">
        <f t="shared" si="280"/>
        <v/>
      </c>
    </row>
    <row r="468" spans="1:70" x14ac:dyDescent="0.25">
      <c r="A468">
        <f t="shared" si="264"/>
        <v>467</v>
      </c>
      <c r="B468" s="9"/>
      <c r="C468" s="12"/>
      <c r="D468" s="11" t="str">
        <f t="shared" si="296"/>
        <v/>
      </c>
      <c r="E468" s="11" t="str">
        <f t="shared" si="265"/>
        <v/>
      </c>
      <c r="F468" s="12"/>
      <c r="G468" s="12"/>
      <c r="H468" s="12"/>
      <c r="I468" s="12"/>
      <c r="J468" s="13"/>
      <c r="K468" s="13"/>
      <c r="L468" s="13"/>
      <c r="M468" s="13"/>
      <c r="N468" s="12"/>
      <c r="O468" s="12"/>
      <c r="P468" s="14" t="str">
        <f t="shared" si="281"/>
        <v/>
      </c>
      <c r="Q468" s="14" t="str">
        <f t="shared" si="282"/>
        <v/>
      </c>
      <c r="R468" s="14" t="str">
        <f t="shared" si="283"/>
        <v/>
      </c>
      <c r="S468" s="14" t="str">
        <f t="shared" si="284"/>
        <v/>
      </c>
      <c r="T468" s="14" t="str">
        <f t="shared" si="285"/>
        <v/>
      </c>
      <c r="U468" s="15" t="str">
        <f>IF(P468="","",P468*Config!$B$6)</f>
        <v/>
      </c>
      <c r="V468" s="15" t="str">
        <f>IF(Q468="","",Q468*Config!$B$6)</f>
        <v/>
      </c>
      <c r="W468" s="15" t="str">
        <f>IF(R468="","",R468*Config!$B$6)</f>
        <v/>
      </c>
      <c r="X468" s="15" t="str">
        <f>IF(S468="","",S468*Config!$B$6)</f>
        <v/>
      </c>
      <c r="Y468" s="15" t="str">
        <f>IF(T468="","",T468*Config!$B$6)</f>
        <v/>
      </c>
      <c r="Z468" s="15" t="str">
        <f>IF(U468="","",Config!$B$4 + SUM($U$2:U468))</f>
        <v/>
      </c>
      <c r="AA468" s="15" t="str">
        <f>IF(V468="","",Config!$B$4 + SUM($V$2:V468))</f>
        <v/>
      </c>
      <c r="AB468" s="15" t="str">
        <f>IF(W468="","",Config!$B$4 + SUM($W$2:W468))</f>
        <v/>
      </c>
      <c r="AC468" s="15" t="str">
        <f>IF(X468="","",Config!$B$4 + SUM($X$2:X468))</f>
        <v/>
      </c>
      <c r="AD468" s="15" t="str">
        <f>IF(Y468="","",Config!$B$4 + SUM($Y$2:Y468))</f>
        <v/>
      </c>
      <c r="AE468" s="15" t="str">
        <f>IF(P468="","",P468*J468/100*Config!$B$11)</f>
        <v/>
      </c>
      <c r="AF468" s="15" t="str">
        <f>IF(Q468="","",Q468*J468/100*Config!$B$11)</f>
        <v/>
      </c>
      <c r="AG468" s="15" t="str">
        <f>IF(R468="","",R468*J468/100*Config!$B$11)</f>
        <v/>
      </c>
      <c r="AH468" s="15" t="str">
        <f>IF(S468="","",S468*J468/100*Config!$B$11)</f>
        <v/>
      </c>
      <c r="AI468" s="15" t="str">
        <f>IF(T468="","",T468*J468/100*Config!$B$11)</f>
        <v/>
      </c>
      <c r="AJ468" s="15" t="str">
        <f>IF(AE468="","",Config!$B$9 + SUM($AE$2:AE468))</f>
        <v/>
      </c>
      <c r="AK468" s="15" t="str">
        <f>IF(AF468="","",Config!$B$9 + SUM($AF$2:AF468))</f>
        <v/>
      </c>
      <c r="AL468" s="15" t="str">
        <f>IF(AG468="","",Config!$B$9 + SUM($AG$2:AG468))</f>
        <v/>
      </c>
      <c r="AM468" s="15" t="str">
        <f>IF(AH468="","",Config!$B$9 + SUM($AH$2:AH468))</f>
        <v/>
      </c>
      <c r="AN468" s="15" t="str">
        <f>IF(AI468="","",Config!$B$9 + SUM($AI$2:AI468))</f>
        <v/>
      </c>
      <c r="AO468" s="16" t="str">
        <f t="shared" si="266"/>
        <v/>
      </c>
      <c r="AP468" s="16" t="str">
        <f t="shared" si="267"/>
        <v/>
      </c>
      <c r="AQ468" s="16" t="str">
        <f t="shared" si="268"/>
        <v/>
      </c>
      <c r="AR468" s="16" t="str">
        <f t="shared" si="269"/>
        <v/>
      </c>
      <c r="AS468" s="16" t="str">
        <f t="shared" si="270"/>
        <v/>
      </c>
      <c r="AT468" s="17" t="str">
        <f t="shared" si="286"/>
        <v/>
      </c>
      <c r="AU468" s="17" t="str">
        <f t="shared" si="287"/>
        <v/>
      </c>
      <c r="AV468" s="17" t="str">
        <f t="shared" si="288"/>
        <v/>
      </c>
      <c r="AW468" s="17" t="str">
        <f t="shared" si="289"/>
        <v/>
      </c>
      <c r="AX468" s="17" t="str">
        <f t="shared" si="290"/>
        <v/>
      </c>
      <c r="AY468" s="17" t="str">
        <f t="shared" si="271"/>
        <v/>
      </c>
      <c r="AZ468" s="17" t="str">
        <f t="shared" si="272"/>
        <v/>
      </c>
      <c r="BA468" s="17" t="str">
        <f t="shared" si="273"/>
        <v/>
      </c>
      <c r="BB468" s="17" t="str">
        <f t="shared" si="274"/>
        <v/>
      </c>
      <c r="BC468" s="17" t="str">
        <f t="shared" si="275"/>
        <v/>
      </c>
      <c r="BD468" s="17" t="str">
        <f>IF(OR(AE468="",B468=""),"",SUMIFS($AE$2:AE468,$B$2:B468,B468))</f>
        <v/>
      </c>
      <c r="BE468" s="17" t="str">
        <f>IF(OR(AF468="",B468=""),"",SUMIFS($AF$2:AF468,$B$2:B468,B468))</f>
        <v/>
      </c>
      <c r="BF468" s="17" t="str">
        <f>IF(OR(AG468="",B468=""),"",SUMIFS($AG$2:AG468,$B$2:B468,B468))</f>
        <v/>
      </c>
      <c r="BG468" s="17" t="str">
        <f>IF(OR(AH468="",B468=""),"",SUMIFS($AH$2:AH468,$B$2:B468,B468))</f>
        <v/>
      </c>
      <c r="BH468" s="17" t="str">
        <f>IF(OR(AI468="",B468=""),"",SUMIFS($AI$2:AI468,$B$2:B468,B468))</f>
        <v/>
      </c>
      <c r="BI468" s="17" t="str">
        <f t="shared" si="291"/>
        <v/>
      </c>
      <c r="BJ468" s="17" t="str">
        <f t="shared" si="292"/>
        <v/>
      </c>
      <c r="BK468" s="17" t="str">
        <f t="shared" si="293"/>
        <v/>
      </c>
      <c r="BL468" s="17" t="str">
        <f t="shared" si="294"/>
        <v/>
      </c>
      <c r="BM468" s="17" t="str">
        <f t="shared" si="295"/>
        <v/>
      </c>
      <c r="BN468" s="17" t="str">
        <f t="shared" si="276"/>
        <v/>
      </c>
      <c r="BO468" s="17" t="str">
        <f t="shared" si="277"/>
        <v/>
      </c>
      <c r="BP468" s="17" t="str">
        <f t="shared" si="278"/>
        <v/>
      </c>
      <c r="BQ468" s="17" t="str">
        <f t="shared" si="279"/>
        <v/>
      </c>
      <c r="BR468" s="17" t="str">
        <f t="shared" si="280"/>
        <v/>
      </c>
    </row>
    <row r="469" spans="1:70" x14ac:dyDescent="0.25">
      <c r="A469">
        <f t="shared" si="264"/>
        <v>468</v>
      </c>
      <c r="B469" s="9"/>
      <c r="C469" s="12"/>
      <c r="D469" s="11" t="str">
        <f t="shared" si="296"/>
        <v/>
      </c>
      <c r="E469" s="11" t="str">
        <f t="shared" si="265"/>
        <v/>
      </c>
      <c r="F469" s="12"/>
      <c r="G469" s="12"/>
      <c r="H469" s="12"/>
      <c r="I469" s="12"/>
      <c r="J469" s="13"/>
      <c r="K469" s="13"/>
      <c r="L469" s="13"/>
      <c r="M469" s="13"/>
      <c r="N469" s="12"/>
      <c r="O469" s="12"/>
      <c r="P469" s="14" t="str">
        <f t="shared" si="281"/>
        <v/>
      </c>
      <c r="Q469" s="14" t="str">
        <f t="shared" si="282"/>
        <v/>
      </c>
      <c r="R469" s="14" t="str">
        <f t="shared" si="283"/>
        <v/>
      </c>
      <c r="S469" s="14" t="str">
        <f t="shared" si="284"/>
        <v/>
      </c>
      <c r="T469" s="14" t="str">
        <f t="shared" si="285"/>
        <v/>
      </c>
      <c r="U469" s="15" t="str">
        <f>IF(P469="","",P469*Config!$B$6)</f>
        <v/>
      </c>
      <c r="V469" s="15" t="str">
        <f>IF(Q469="","",Q469*Config!$B$6)</f>
        <v/>
      </c>
      <c r="W469" s="15" t="str">
        <f>IF(R469="","",R469*Config!$B$6)</f>
        <v/>
      </c>
      <c r="X469" s="15" t="str">
        <f>IF(S469="","",S469*Config!$B$6)</f>
        <v/>
      </c>
      <c r="Y469" s="15" t="str">
        <f>IF(T469="","",T469*Config!$B$6)</f>
        <v/>
      </c>
      <c r="Z469" s="15" t="str">
        <f>IF(U469="","",Config!$B$4 + SUM($U$2:U469))</f>
        <v/>
      </c>
      <c r="AA469" s="15" t="str">
        <f>IF(V469="","",Config!$B$4 + SUM($V$2:V469))</f>
        <v/>
      </c>
      <c r="AB469" s="15" t="str">
        <f>IF(W469="","",Config!$B$4 + SUM($W$2:W469))</f>
        <v/>
      </c>
      <c r="AC469" s="15" t="str">
        <f>IF(X469="","",Config!$B$4 + SUM($X$2:X469))</f>
        <v/>
      </c>
      <c r="AD469" s="15" t="str">
        <f>IF(Y469="","",Config!$B$4 + SUM($Y$2:Y469))</f>
        <v/>
      </c>
      <c r="AE469" s="15" t="str">
        <f>IF(P469="","",P469*J469/100*Config!$B$11)</f>
        <v/>
      </c>
      <c r="AF469" s="15" t="str">
        <f>IF(Q469="","",Q469*J469/100*Config!$B$11)</f>
        <v/>
      </c>
      <c r="AG469" s="15" t="str">
        <f>IF(R469="","",R469*J469/100*Config!$B$11)</f>
        <v/>
      </c>
      <c r="AH469" s="15" t="str">
        <f>IF(S469="","",S469*J469/100*Config!$B$11)</f>
        <v/>
      </c>
      <c r="AI469" s="15" t="str">
        <f>IF(T469="","",T469*J469/100*Config!$B$11)</f>
        <v/>
      </c>
      <c r="AJ469" s="15" t="str">
        <f>IF(AE469="","",Config!$B$9 + SUM($AE$2:AE469))</f>
        <v/>
      </c>
      <c r="AK469" s="15" t="str">
        <f>IF(AF469="","",Config!$B$9 + SUM($AF$2:AF469))</f>
        <v/>
      </c>
      <c r="AL469" s="15" t="str">
        <f>IF(AG469="","",Config!$B$9 + SUM($AG$2:AG469))</f>
        <v/>
      </c>
      <c r="AM469" s="15" t="str">
        <f>IF(AH469="","",Config!$B$9 + SUM($AH$2:AH469))</f>
        <v/>
      </c>
      <c r="AN469" s="15" t="str">
        <f>IF(AI469="","",Config!$B$9 + SUM($AI$2:AI469))</f>
        <v/>
      </c>
      <c r="AO469" s="16" t="str">
        <f t="shared" si="266"/>
        <v/>
      </c>
      <c r="AP469" s="16" t="str">
        <f t="shared" si="267"/>
        <v/>
      </c>
      <c r="AQ469" s="16" t="str">
        <f t="shared" si="268"/>
        <v/>
      </c>
      <c r="AR469" s="16" t="str">
        <f t="shared" si="269"/>
        <v/>
      </c>
      <c r="AS469" s="16" t="str">
        <f t="shared" si="270"/>
        <v/>
      </c>
      <c r="AT469" s="17" t="str">
        <f t="shared" si="286"/>
        <v/>
      </c>
      <c r="AU469" s="17" t="str">
        <f t="shared" si="287"/>
        <v/>
      </c>
      <c r="AV469" s="17" t="str">
        <f t="shared" si="288"/>
        <v/>
      </c>
      <c r="AW469" s="17" t="str">
        <f t="shared" si="289"/>
        <v/>
      </c>
      <c r="AX469" s="17" t="str">
        <f t="shared" si="290"/>
        <v/>
      </c>
      <c r="AY469" s="17" t="str">
        <f t="shared" si="271"/>
        <v/>
      </c>
      <c r="AZ469" s="17" t="str">
        <f t="shared" si="272"/>
        <v/>
      </c>
      <c r="BA469" s="17" t="str">
        <f t="shared" si="273"/>
        <v/>
      </c>
      <c r="BB469" s="17" t="str">
        <f t="shared" si="274"/>
        <v/>
      </c>
      <c r="BC469" s="17" t="str">
        <f t="shared" si="275"/>
        <v/>
      </c>
      <c r="BD469" s="17" t="str">
        <f>IF(OR(AE469="",B469=""),"",SUMIFS($AE$2:AE469,$B$2:B469,B469))</f>
        <v/>
      </c>
      <c r="BE469" s="17" t="str">
        <f>IF(OR(AF469="",B469=""),"",SUMIFS($AF$2:AF469,$B$2:B469,B469))</f>
        <v/>
      </c>
      <c r="BF469" s="17" t="str">
        <f>IF(OR(AG469="",B469=""),"",SUMIFS($AG$2:AG469,$B$2:B469,B469))</f>
        <v/>
      </c>
      <c r="BG469" s="17" t="str">
        <f>IF(OR(AH469="",B469=""),"",SUMIFS($AH$2:AH469,$B$2:B469,B469))</f>
        <v/>
      </c>
      <c r="BH469" s="17" t="str">
        <f>IF(OR(AI469="",B469=""),"",SUMIFS($AI$2:AI469,$B$2:B469,B469))</f>
        <v/>
      </c>
      <c r="BI469" s="17" t="str">
        <f t="shared" si="291"/>
        <v/>
      </c>
      <c r="BJ469" s="17" t="str">
        <f t="shared" si="292"/>
        <v/>
      </c>
      <c r="BK469" s="17" t="str">
        <f t="shared" si="293"/>
        <v/>
      </c>
      <c r="BL469" s="17" t="str">
        <f t="shared" si="294"/>
        <v/>
      </c>
      <c r="BM469" s="17" t="str">
        <f t="shared" si="295"/>
        <v/>
      </c>
      <c r="BN469" s="17" t="str">
        <f t="shared" si="276"/>
        <v/>
      </c>
      <c r="BO469" s="17" t="str">
        <f t="shared" si="277"/>
        <v/>
      </c>
      <c r="BP469" s="17" t="str">
        <f t="shared" si="278"/>
        <v/>
      </c>
      <c r="BQ469" s="17" t="str">
        <f t="shared" si="279"/>
        <v/>
      </c>
      <c r="BR469" s="17" t="str">
        <f t="shared" si="280"/>
        <v/>
      </c>
    </row>
    <row r="470" spans="1:70" x14ac:dyDescent="0.25">
      <c r="A470">
        <f t="shared" si="264"/>
        <v>469</v>
      </c>
      <c r="B470" s="9"/>
      <c r="C470" s="12"/>
      <c r="D470" s="11" t="str">
        <f t="shared" si="296"/>
        <v/>
      </c>
      <c r="E470" s="11" t="str">
        <f t="shared" si="265"/>
        <v/>
      </c>
      <c r="F470" s="12"/>
      <c r="G470" s="12"/>
      <c r="H470" s="12"/>
      <c r="I470" s="12"/>
      <c r="J470" s="13"/>
      <c r="K470" s="13"/>
      <c r="L470" s="13"/>
      <c r="M470" s="13"/>
      <c r="N470" s="12"/>
      <c r="O470" s="12"/>
      <c r="P470" s="14" t="str">
        <f t="shared" si="281"/>
        <v/>
      </c>
      <c r="Q470" s="14" t="str">
        <f t="shared" si="282"/>
        <v/>
      </c>
      <c r="R470" s="14" t="str">
        <f t="shared" si="283"/>
        <v/>
      </c>
      <c r="S470" s="14" t="str">
        <f t="shared" si="284"/>
        <v/>
      </c>
      <c r="T470" s="14" t="str">
        <f t="shared" si="285"/>
        <v/>
      </c>
      <c r="U470" s="15" t="str">
        <f>IF(P470="","",P470*Config!$B$6)</f>
        <v/>
      </c>
      <c r="V470" s="15" t="str">
        <f>IF(Q470="","",Q470*Config!$B$6)</f>
        <v/>
      </c>
      <c r="W470" s="15" t="str">
        <f>IF(R470="","",R470*Config!$B$6)</f>
        <v/>
      </c>
      <c r="X470" s="15" t="str">
        <f>IF(S470="","",S470*Config!$B$6)</f>
        <v/>
      </c>
      <c r="Y470" s="15" t="str">
        <f>IF(T470="","",T470*Config!$B$6)</f>
        <v/>
      </c>
      <c r="Z470" s="15" t="str">
        <f>IF(U470="","",Config!$B$4 + SUM($U$2:U470))</f>
        <v/>
      </c>
      <c r="AA470" s="15" t="str">
        <f>IF(V470="","",Config!$B$4 + SUM($V$2:V470))</f>
        <v/>
      </c>
      <c r="AB470" s="15" t="str">
        <f>IF(W470="","",Config!$B$4 + SUM($W$2:W470))</f>
        <v/>
      </c>
      <c r="AC470" s="15" t="str">
        <f>IF(X470="","",Config!$B$4 + SUM($X$2:X470))</f>
        <v/>
      </c>
      <c r="AD470" s="15" t="str">
        <f>IF(Y470="","",Config!$B$4 + SUM($Y$2:Y470))</f>
        <v/>
      </c>
      <c r="AE470" s="15" t="str">
        <f>IF(P470="","",P470*J470/100*Config!$B$11)</f>
        <v/>
      </c>
      <c r="AF470" s="15" t="str">
        <f>IF(Q470="","",Q470*J470/100*Config!$B$11)</f>
        <v/>
      </c>
      <c r="AG470" s="15" t="str">
        <f>IF(R470="","",R470*J470/100*Config!$B$11)</f>
        <v/>
      </c>
      <c r="AH470" s="15" t="str">
        <f>IF(S470="","",S470*J470/100*Config!$B$11)</f>
        <v/>
      </c>
      <c r="AI470" s="15" t="str">
        <f>IF(T470="","",T470*J470/100*Config!$B$11)</f>
        <v/>
      </c>
      <c r="AJ470" s="15" t="str">
        <f>IF(AE470="","",Config!$B$9 + SUM($AE$2:AE470))</f>
        <v/>
      </c>
      <c r="AK470" s="15" t="str">
        <f>IF(AF470="","",Config!$B$9 + SUM($AF$2:AF470))</f>
        <v/>
      </c>
      <c r="AL470" s="15" t="str">
        <f>IF(AG470="","",Config!$B$9 + SUM($AG$2:AG470))</f>
        <v/>
      </c>
      <c r="AM470" s="15" t="str">
        <f>IF(AH470="","",Config!$B$9 + SUM($AH$2:AH470))</f>
        <v/>
      </c>
      <c r="AN470" s="15" t="str">
        <f>IF(AI470="","",Config!$B$9 + SUM($AI$2:AI470))</f>
        <v/>
      </c>
      <c r="AO470" s="16" t="str">
        <f t="shared" si="266"/>
        <v/>
      </c>
      <c r="AP470" s="16" t="str">
        <f t="shared" si="267"/>
        <v/>
      </c>
      <c r="AQ470" s="16" t="str">
        <f t="shared" si="268"/>
        <v/>
      </c>
      <c r="AR470" s="16" t="str">
        <f t="shared" si="269"/>
        <v/>
      </c>
      <c r="AS470" s="16" t="str">
        <f t="shared" si="270"/>
        <v/>
      </c>
      <c r="AT470" s="17" t="str">
        <f t="shared" si="286"/>
        <v/>
      </c>
      <c r="AU470" s="17" t="str">
        <f t="shared" si="287"/>
        <v/>
      </c>
      <c r="AV470" s="17" t="str">
        <f t="shared" si="288"/>
        <v/>
      </c>
      <c r="AW470" s="17" t="str">
        <f t="shared" si="289"/>
        <v/>
      </c>
      <c r="AX470" s="17" t="str">
        <f t="shared" si="290"/>
        <v/>
      </c>
      <c r="AY470" s="17" t="str">
        <f t="shared" si="271"/>
        <v/>
      </c>
      <c r="AZ470" s="17" t="str">
        <f t="shared" si="272"/>
        <v/>
      </c>
      <c r="BA470" s="17" t="str">
        <f t="shared" si="273"/>
        <v/>
      </c>
      <c r="BB470" s="17" t="str">
        <f t="shared" si="274"/>
        <v/>
      </c>
      <c r="BC470" s="17" t="str">
        <f t="shared" si="275"/>
        <v/>
      </c>
      <c r="BD470" s="17" t="str">
        <f>IF(OR(AE470="",B470=""),"",SUMIFS($AE$2:AE470,$B$2:B470,B470))</f>
        <v/>
      </c>
      <c r="BE470" s="17" t="str">
        <f>IF(OR(AF470="",B470=""),"",SUMIFS($AF$2:AF470,$B$2:B470,B470))</f>
        <v/>
      </c>
      <c r="BF470" s="17" t="str">
        <f>IF(OR(AG470="",B470=""),"",SUMIFS($AG$2:AG470,$B$2:B470,B470))</f>
        <v/>
      </c>
      <c r="BG470" s="17" t="str">
        <f>IF(OR(AH470="",B470=""),"",SUMIFS($AH$2:AH470,$B$2:B470,B470))</f>
        <v/>
      </c>
      <c r="BH470" s="17" t="str">
        <f>IF(OR(AI470="",B470=""),"",SUMIFS($AI$2:AI470,$B$2:B470,B470))</f>
        <v/>
      </c>
      <c r="BI470" s="17" t="str">
        <f t="shared" si="291"/>
        <v/>
      </c>
      <c r="BJ470" s="17" t="str">
        <f t="shared" si="292"/>
        <v/>
      </c>
      <c r="BK470" s="17" t="str">
        <f t="shared" si="293"/>
        <v/>
      </c>
      <c r="BL470" s="17" t="str">
        <f t="shared" si="294"/>
        <v/>
      </c>
      <c r="BM470" s="17" t="str">
        <f t="shared" si="295"/>
        <v/>
      </c>
      <c r="BN470" s="17" t="str">
        <f t="shared" si="276"/>
        <v/>
      </c>
      <c r="BO470" s="17" t="str">
        <f t="shared" si="277"/>
        <v/>
      </c>
      <c r="BP470" s="17" t="str">
        <f t="shared" si="278"/>
        <v/>
      </c>
      <c r="BQ470" s="17" t="str">
        <f t="shared" si="279"/>
        <v/>
      </c>
      <c r="BR470" s="17" t="str">
        <f t="shared" si="280"/>
        <v/>
      </c>
    </row>
    <row r="471" spans="1:70" x14ac:dyDescent="0.25">
      <c r="A471">
        <f t="shared" si="264"/>
        <v>470</v>
      </c>
      <c r="B471" s="9"/>
      <c r="C471" s="12"/>
      <c r="D471" s="11" t="str">
        <f t="shared" si="296"/>
        <v/>
      </c>
      <c r="E471" s="11" t="str">
        <f t="shared" si="265"/>
        <v/>
      </c>
      <c r="F471" s="12"/>
      <c r="G471" s="12"/>
      <c r="H471" s="12"/>
      <c r="I471" s="12"/>
      <c r="J471" s="13"/>
      <c r="K471" s="13"/>
      <c r="L471" s="13"/>
      <c r="M471" s="13"/>
      <c r="N471" s="12"/>
      <c r="O471" s="12"/>
      <c r="P471" s="14" t="str">
        <f t="shared" si="281"/>
        <v/>
      </c>
      <c r="Q471" s="14" t="str">
        <f t="shared" si="282"/>
        <v/>
      </c>
      <c r="R471" s="14" t="str">
        <f t="shared" si="283"/>
        <v/>
      </c>
      <c r="S471" s="14" t="str">
        <f t="shared" si="284"/>
        <v/>
      </c>
      <c r="T471" s="14" t="str">
        <f t="shared" si="285"/>
        <v/>
      </c>
      <c r="U471" s="15" t="str">
        <f>IF(P471="","",P471*Config!$B$6)</f>
        <v/>
      </c>
      <c r="V471" s="15" t="str">
        <f>IF(Q471="","",Q471*Config!$B$6)</f>
        <v/>
      </c>
      <c r="W471" s="15" t="str">
        <f>IF(R471="","",R471*Config!$B$6)</f>
        <v/>
      </c>
      <c r="X471" s="15" t="str">
        <f>IF(S471="","",S471*Config!$B$6)</f>
        <v/>
      </c>
      <c r="Y471" s="15" t="str">
        <f>IF(T471="","",T471*Config!$B$6)</f>
        <v/>
      </c>
      <c r="Z471" s="15" t="str">
        <f>IF(U471="","",Config!$B$4 + SUM($U$2:U471))</f>
        <v/>
      </c>
      <c r="AA471" s="15" t="str">
        <f>IF(V471="","",Config!$B$4 + SUM($V$2:V471))</f>
        <v/>
      </c>
      <c r="AB471" s="15" t="str">
        <f>IF(W471="","",Config!$B$4 + SUM($W$2:W471))</f>
        <v/>
      </c>
      <c r="AC471" s="15" t="str">
        <f>IF(X471="","",Config!$B$4 + SUM($X$2:X471))</f>
        <v/>
      </c>
      <c r="AD471" s="15" t="str">
        <f>IF(Y471="","",Config!$B$4 + SUM($Y$2:Y471))</f>
        <v/>
      </c>
      <c r="AE471" s="15" t="str">
        <f>IF(P471="","",P471*J471/100*Config!$B$11)</f>
        <v/>
      </c>
      <c r="AF471" s="15" t="str">
        <f>IF(Q471="","",Q471*J471/100*Config!$B$11)</f>
        <v/>
      </c>
      <c r="AG471" s="15" t="str">
        <f>IF(R471="","",R471*J471/100*Config!$B$11)</f>
        <v/>
      </c>
      <c r="AH471" s="15" t="str">
        <f>IF(S471="","",S471*J471/100*Config!$B$11)</f>
        <v/>
      </c>
      <c r="AI471" s="15" t="str">
        <f>IF(T471="","",T471*J471/100*Config!$B$11)</f>
        <v/>
      </c>
      <c r="AJ471" s="15" t="str">
        <f>IF(AE471="","",Config!$B$9 + SUM($AE$2:AE471))</f>
        <v/>
      </c>
      <c r="AK471" s="15" t="str">
        <f>IF(AF471="","",Config!$B$9 + SUM($AF$2:AF471))</f>
        <v/>
      </c>
      <c r="AL471" s="15" t="str">
        <f>IF(AG471="","",Config!$B$9 + SUM($AG$2:AG471))</f>
        <v/>
      </c>
      <c r="AM471" s="15" t="str">
        <f>IF(AH471="","",Config!$B$9 + SUM($AH$2:AH471))</f>
        <v/>
      </c>
      <c r="AN471" s="15" t="str">
        <f>IF(AI471="","",Config!$B$9 + SUM($AI$2:AI471))</f>
        <v/>
      </c>
      <c r="AO471" s="16" t="str">
        <f t="shared" si="266"/>
        <v/>
      </c>
      <c r="AP471" s="16" t="str">
        <f t="shared" si="267"/>
        <v/>
      </c>
      <c r="AQ471" s="16" t="str">
        <f t="shared" si="268"/>
        <v/>
      </c>
      <c r="AR471" s="16" t="str">
        <f t="shared" si="269"/>
        <v/>
      </c>
      <c r="AS471" s="16" t="str">
        <f t="shared" si="270"/>
        <v/>
      </c>
      <c r="AT471" s="17" t="str">
        <f t="shared" si="286"/>
        <v/>
      </c>
      <c r="AU471" s="17" t="str">
        <f t="shared" si="287"/>
        <v/>
      </c>
      <c r="AV471" s="17" t="str">
        <f t="shared" si="288"/>
        <v/>
      </c>
      <c r="AW471" s="17" t="str">
        <f t="shared" si="289"/>
        <v/>
      </c>
      <c r="AX471" s="17" t="str">
        <f t="shared" si="290"/>
        <v/>
      </c>
      <c r="AY471" s="17" t="str">
        <f t="shared" si="271"/>
        <v/>
      </c>
      <c r="AZ471" s="17" t="str">
        <f t="shared" si="272"/>
        <v/>
      </c>
      <c r="BA471" s="17" t="str">
        <f t="shared" si="273"/>
        <v/>
      </c>
      <c r="BB471" s="17" t="str">
        <f t="shared" si="274"/>
        <v/>
      </c>
      <c r="BC471" s="17" t="str">
        <f t="shared" si="275"/>
        <v/>
      </c>
      <c r="BD471" s="17" t="str">
        <f>IF(OR(AE471="",B471=""),"",SUMIFS($AE$2:AE471,$B$2:B471,B471))</f>
        <v/>
      </c>
      <c r="BE471" s="17" t="str">
        <f>IF(OR(AF471="",B471=""),"",SUMIFS($AF$2:AF471,$B$2:B471,B471))</f>
        <v/>
      </c>
      <c r="BF471" s="17" t="str">
        <f>IF(OR(AG471="",B471=""),"",SUMIFS($AG$2:AG471,$B$2:B471,B471))</f>
        <v/>
      </c>
      <c r="BG471" s="17" t="str">
        <f>IF(OR(AH471="",B471=""),"",SUMIFS($AH$2:AH471,$B$2:B471,B471))</f>
        <v/>
      </c>
      <c r="BH471" s="17" t="str">
        <f>IF(OR(AI471="",B471=""),"",SUMIFS($AI$2:AI471,$B$2:B471,B471))</f>
        <v/>
      </c>
      <c r="BI471" s="17" t="str">
        <f t="shared" si="291"/>
        <v/>
      </c>
      <c r="BJ471" s="17" t="str">
        <f t="shared" si="292"/>
        <v/>
      </c>
      <c r="BK471" s="17" t="str">
        <f t="shared" si="293"/>
        <v/>
      </c>
      <c r="BL471" s="17" t="str">
        <f t="shared" si="294"/>
        <v/>
      </c>
      <c r="BM471" s="17" t="str">
        <f t="shared" si="295"/>
        <v/>
      </c>
      <c r="BN471" s="17" t="str">
        <f t="shared" si="276"/>
        <v/>
      </c>
      <c r="BO471" s="17" t="str">
        <f t="shared" si="277"/>
        <v/>
      </c>
      <c r="BP471" s="17" t="str">
        <f t="shared" si="278"/>
        <v/>
      </c>
      <c r="BQ471" s="17" t="str">
        <f t="shared" si="279"/>
        <v/>
      </c>
      <c r="BR471" s="17" t="str">
        <f t="shared" si="280"/>
        <v/>
      </c>
    </row>
    <row r="472" spans="1:70" x14ac:dyDescent="0.25">
      <c r="A472">
        <f t="shared" si="264"/>
        <v>471</v>
      </c>
      <c r="B472" s="9"/>
      <c r="C472" s="12"/>
      <c r="D472" s="11" t="str">
        <f t="shared" si="296"/>
        <v/>
      </c>
      <c r="E472" s="11" t="str">
        <f t="shared" si="265"/>
        <v/>
      </c>
      <c r="F472" s="12"/>
      <c r="G472" s="12"/>
      <c r="H472" s="12"/>
      <c r="I472" s="12"/>
      <c r="J472" s="13"/>
      <c r="K472" s="13"/>
      <c r="L472" s="13"/>
      <c r="M472" s="13"/>
      <c r="N472" s="12"/>
      <c r="O472" s="12"/>
      <c r="P472" s="14" t="str">
        <f t="shared" si="281"/>
        <v/>
      </c>
      <c r="Q472" s="14" t="str">
        <f t="shared" si="282"/>
        <v/>
      </c>
      <c r="R472" s="14" t="str">
        <f t="shared" si="283"/>
        <v/>
      </c>
      <c r="S472" s="14" t="str">
        <f t="shared" si="284"/>
        <v/>
      </c>
      <c r="T472" s="14" t="str">
        <f t="shared" si="285"/>
        <v/>
      </c>
      <c r="U472" s="15" t="str">
        <f>IF(P472="","",P472*Config!$B$6)</f>
        <v/>
      </c>
      <c r="V472" s="15" t="str">
        <f>IF(Q472="","",Q472*Config!$B$6)</f>
        <v/>
      </c>
      <c r="W472" s="15" t="str">
        <f>IF(R472="","",R472*Config!$B$6)</f>
        <v/>
      </c>
      <c r="X472" s="15" t="str">
        <f>IF(S472="","",S472*Config!$B$6)</f>
        <v/>
      </c>
      <c r="Y472" s="15" t="str">
        <f>IF(T472="","",T472*Config!$B$6)</f>
        <v/>
      </c>
      <c r="Z472" s="15" t="str">
        <f>IF(U472="","",Config!$B$4 + SUM($U$2:U472))</f>
        <v/>
      </c>
      <c r="AA472" s="15" t="str">
        <f>IF(V472="","",Config!$B$4 + SUM($V$2:V472))</f>
        <v/>
      </c>
      <c r="AB472" s="15" t="str">
        <f>IF(W472="","",Config!$B$4 + SUM($W$2:W472))</f>
        <v/>
      </c>
      <c r="AC472" s="15" t="str">
        <f>IF(X472="","",Config!$B$4 + SUM($X$2:X472))</f>
        <v/>
      </c>
      <c r="AD472" s="15" t="str">
        <f>IF(Y472="","",Config!$B$4 + SUM($Y$2:Y472))</f>
        <v/>
      </c>
      <c r="AE472" s="15" t="str">
        <f>IF(P472="","",P472*J472/100*Config!$B$11)</f>
        <v/>
      </c>
      <c r="AF472" s="15" t="str">
        <f>IF(Q472="","",Q472*J472/100*Config!$B$11)</f>
        <v/>
      </c>
      <c r="AG472" s="15" t="str">
        <f>IF(R472="","",R472*J472/100*Config!$B$11)</f>
        <v/>
      </c>
      <c r="AH472" s="15" t="str">
        <f>IF(S472="","",S472*J472/100*Config!$B$11)</f>
        <v/>
      </c>
      <c r="AI472" s="15" t="str">
        <f>IF(T472="","",T472*J472/100*Config!$B$11)</f>
        <v/>
      </c>
      <c r="AJ472" s="15" t="str">
        <f>IF(AE472="","",Config!$B$9 + SUM($AE$2:AE472))</f>
        <v/>
      </c>
      <c r="AK472" s="15" t="str">
        <f>IF(AF472="","",Config!$B$9 + SUM($AF$2:AF472))</f>
        <v/>
      </c>
      <c r="AL472" s="15" t="str">
        <f>IF(AG472="","",Config!$B$9 + SUM($AG$2:AG472))</f>
        <v/>
      </c>
      <c r="AM472" s="15" t="str">
        <f>IF(AH472="","",Config!$B$9 + SUM($AH$2:AH472))</f>
        <v/>
      </c>
      <c r="AN472" s="15" t="str">
        <f>IF(AI472="","",Config!$B$9 + SUM($AI$2:AI472))</f>
        <v/>
      </c>
      <c r="AO472" s="16" t="str">
        <f t="shared" si="266"/>
        <v/>
      </c>
      <c r="AP472" s="16" t="str">
        <f t="shared" si="267"/>
        <v/>
      </c>
      <c r="AQ472" s="16" t="str">
        <f t="shared" si="268"/>
        <v/>
      </c>
      <c r="AR472" s="16" t="str">
        <f t="shared" si="269"/>
        <v/>
      </c>
      <c r="AS472" s="16" t="str">
        <f t="shared" si="270"/>
        <v/>
      </c>
      <c r="AT472" s="17" t="str">
        <f t="shared" si="286"/>
        <v/>
      </c>
      <c r="AU472" s="17" t="str">
        <f t="shared" si="287"/>
        <v/>
      </c>
      <c r="AV472" s="17" t="str">
        <f t="shared" si="288"/>
        <v/>
      </c>
      <c r="AW472" s="17" t="str">
        <f t="shared" si="289"/>
        <v/>
      </c>
      <c r="AX472" s="17" t="str">
        <f t="shared" si="290"/>
        <v/>
      </c>
      <c r="AY472" s="17" t="str">
        <f t="shared" si="271"/>
        <v/>
      </c>
      <c r="AZ472" s="17" t="str">
        <f t="shared" si="272"/>
        <v/>
      </c>
      <c r="BA472" s="17" t="str">
        <f t="shared" si="273"/>
        <v/>
      </c>
      <c r="BB472" s="17" t="str">
        <f t="shared" si="274"/>
        <v/>
      </c>
      <c r="BC472" s="17" t="str">
        <f t="shared" si="275"/>
        <v/>
      </c>
      <c r="BD472" s="17" t="str">
        <f>IF(OR(AE472="",B472=""),"",SUMIFS($AE$2:AE472,$B$2:B472,B472))</f>
        <v/>
      </c>
      <c r="BE472" s="17" t="str">
        <f>IF(OR(AF472="",B472=""),"",SUMIFS($AF$2:AF472,$B$2:B472,B472))</f>
        <v/>
      </c>
      <c r="BF472" s="17" t="str">
        <f>IF(OR(AG472="",B472=""),"",SUMIFS($AG$2:AG472,$B$2:B472,B472))</f>
        <v/>
      </c>
      <c r="BG472" s="17" t="str">
        <f>IF(OR(AH472="",B472=""),"",SUMIFS($AH$2:AH472,$B$2:B472,B472))</f>
        <v/>
      </c>
      <c r="BH472" s="17" t="str">
        <f>IF(OR(AI472="",B472=""),"",SUMIFS($AI$2:AI472,$B$2:B472,B472))</f>
        <v/>
      </c>
      <c r="BI472" s="17" t="str">
        <f t="shared" si="291"/>
        <v/>
      </c>
      <c r="BJ472" s="17" t="str">
        <f t="shared" si="292"/>
        <v/>
      </c>
      <c r="BK472" s="17" t="str">
        <f t="shared" si="293"/>
        <v/>
      </c>
      <c r="BL472" s="17" t="str">
        <f t="shared" si="294"/>
        <v/>
      </c>
      <c r="BM472" s="17" t="str">
        <f t="shared" si="295"/>
        <v/>
      </c>
      <c r="BN472" s="17" t="str">
        <f t="shared" si="276"/>
        <v/>
      </c>
      <c r="BO472" s="17" t="str">
        <f t="shared" si="277"/>
        <v/>
      </c>
      <c r="BP472" s="17" t="str">
        <f t="shared" si="278"/>
        <v/>
      </c>
      <c r="BQ472" s="17" t="str">
        <f t="shared" si="279"/>
        <v/>
      </c>
      <c r="BR472" s="17" t="str">
        <f t="shared" si="280"/>
        <v/>
      </c>
    </row>
    <row r="473" spans="1:70" x14ac:dyDescent="0.25">
      <c r="A473">
        <f t="shared" si="264"/>
        <v>472</v>
      </c>
      <c r="B473" s="9"/>
      <c r="C473" s="12"/>
      <c r="D473" s="11" t="str">
        <f t="shared" si="296"/>
        <v/>
      </c>
      <c r="E473" s="11" t="str">
        <f t="shared" si="265"/>
        <v/>
      </c>
      <c r="F473" s="12"/>
      <c r="G473" s="12"/>
      <c r="H473" s="12"/>
      <c r="I473" s="12"/>
      <c r="J473" s="13"/>
      <c r="K473" s="13"/>
      <c r="L473" s="13"/>
      <c r="M473" s="13"/>
      <c r="N473" s="12"/>
      <c r="O473" s="12"/>
      <c r="P473" s="14" t="str">
        <f t="shared" si="281"/>
        <v/>
      </c>
      <c r="Q473" s="14" t="str">
        <f t="shared" si="282"/>
        <v/>
      </c>
      <c r="R473" s="14" t="str">
        <f t="shared" si="283"/>
        <v/>
      </c>
      <c r="S473" s="14" t="str">
        <f t="shared" si="284"/>
        <v/>
      </c>
      <c r="T473" s="14" t="str">
        <f t="shared" si="285"/>
        <v/>
      </c>
      <c r="U473" s="15" t="str">
        <f>IF(P473="","",P473*Config!$B$6)</f>
        <v/>
      </c>
      <c r="V473" s="15" t="str">
        <f>IF(Q473="","",Q473*Config!$B$6)</f>
        <v/>
      </c>
      <c r="W473" s="15" t="str">
        <f>IF(R473="","",R473*Config!$B$6)</f>
        <v/>
      </c>
      <c r="X473" s="15" t="str">
        <f>IF(S473="","",S473*Config!$B$6)</f>
        <v/>
      </c>
      <c r="Y473" s="15" t="str">
        <f>IF(T473="","",T473*Config!$B$6)</f>
        <v/>
      </c>
      <c r="Z473" s="15" t="str">
        <f>IF(U473="","",Config!$B$4 + SUM($U$2:U473))</f>
        <v/>
      </c>
      <c r="AA473" s="15" t="str">
        <f>IF(V473="","",Config!$B$4 + SUM($V$2:V473))</f>
        <v/>
      </c>
      <c r="AB473" s="15" t="str">
        <f>IF(W473="","",Config!$B$4 + SUM($W$2:W473))</f>
        <v/>
      </c>
      <c r="AC473" s="15" t="str">
        <f>IF(X473="","",Config!$B$4 + SUM($X$2:X473))</f>
        <v/>
      </c>
      <c r="AD473" s="15" t="str">
        <f>IF(Y473="","",Config!$B$4 + SUM($Y$2:Y473))</f>
        <v/>
      </c>
      <c r="AE473" s="15" t="str">
        <f>IF(P473="","",P473*J473/100*Config!$B$11)</f>
        <v/>
      </c>
      <c r="AF473" s="15" t="str">
        <f>IF(Q473="","",Q473*J473/100*Config!$B$11)</f>
        <v/>
      </c>
      <c r="AG473" s="15" t="str">
        <f>IF(R473="","",R473*J473/100*Config!$B$11)</f>
        <v/>
      </c>
      <c r="AH473" s="15" t="str">
        <f>IF(S473="","",S473*J473/100*Config!$B$11)</f>
        <v/>
      </c>
      <c r="AI473" s="15" t="str">
        <f>IF(T473="","",T473*J473/100*Config!$B$11)</f>
        <v/>
      </c>
      <c r="AJ473" s="15" t="str">
        <f>IF(AE473="","",Config!$B$9 + SUM($AE$2:AE473))</f>
        <v/>
      </c>
      <c r="AK473" s="15" t="str">
        <f>IF(AF473="","",Config!$B$9 + SUM($AF$2:AF473))</f>
        <v/>
      </c>
      <c r="AL473" s="15" t="str">
        <f>IF(AG473="","",Config!$B$9 + SUM($AG$2:AG473))</f>
        <v/>
      </c>
      <c r="AM473" s="15" t="str">
        <f>IF(AH473="","",Config!$B$9 + SUM($AH$2:AH473))</f>
        <v/>
      </c>
      <c r="AN473" s="15" t="str">
        <f>IF(AI473="","",Config!$B$9 + SUM($AI$2:AI473))</f>
        <v/>
      </c>
      <c r="AO473" s="16" t="str">
        <f t="shared" si="266"/>
        <v/>
      </c>
      <c r="AP473" s="16" t="str">
        <f t="shared" si="267"/>
        <v/>
      </c>
      <c r="AQ473" s="16" t="str">
        <f t="shared" si="268"/>
        <v/>
      </c>
      <c r="AR473" s="16" t="str">
        <f t="shared" si="269"/>
        <v/>
      </c>
      <c r="AS473" s="16" t="str">
        <f t="shared" si="270"/>
        <v/>
      </c>
      <c r="AT473" s="17" t="str">
        <f t="shared" si="286"/>
        <v/>
      </c>
      <c r="AU473" s="17" t="str">
        <f t="shared" si="287"/>
        <v/>
      </c>
      <c r="AV473" s="17" t="str">
        <f t="shared" si="288"/>
        <v/>
      </c>
      <c r="AW473" s="17" t="str">
        <f t="shared" si="289"/>
        <v/>
      </c>
      <c r="AX473" s="17" t="str">
        <f t="shared" si="290"/>
        <v/>
      </c>
      <c r="AY473" s="17" t="str">
        <f t="shared" si="271"/>
        <v/>
      </c>
      <c r="AZ473" s="17" t="str">
        <f t="shared" si="272"/>
        <v/>
      </c>
      <c r="BA473" s="17" t="str">
        <f t="shared" si="273"/>
        <v/>
      </c>
      <c r="BB473" s="17" t="str">
        <f t="shared" si="274"/>
        <v/>
      </c>
      <c r="BC473" s="17" t="str">
        <f t="shared" si="275"/>
        <v/>
      </c>
      <c r="BD473" s="17" t="str">
        <f>IF(OR(AE473="",B473=""),"",SUMIFS($AE$2:AE473,$B$2:B473,B473))</f>
        <v/>
      </c>
      <c r="BE473" s="17" t="str">
        <f>IF(OR(AF473="",B473=""),"",SUMIFS($AF$2:AF473,$B$2:B473,B473))</f>
        <v/>
      </c>
      <c r="BF473" s="17" t="str">
        <f>IF(OR(AG473="",B473=""),"",SUMIFS($AG$2:AG473,$B$2:B473,B473))</f>
        <v/>
      </c>
      <c r="BG473" s="17" t="str">
        <f>IF(OR(AH473="",B473=""),"",SUMIFS($AH$2:AH473,$B$2:B473,B473))</f>
        <v/>
      </c>
      <c r="BH473" s="17" t="str">
        <f>IF(OR(AI473="",B473=""),"",SUMIFS($AI$2:AI473,$B$2:B473,B473))</f>
        <v/>
      </c>
      <c r="BI473" s="17" t="str">
        <f t="shared" si="291"/>
        <v/>
      </c>
      <c r="BJ473" s="17" t="str">
        <f t="shared" si="292"/>
        <v/>
      </c>
      <c r="BK473" s="17" t="str">
        <f t="shared" si="293"/>
        <v/>
      </c>
      <c r="BL473" s="17" t="str">
        <f t="shared" si="294"/>
        <v/>
      </c>
      <c r="BM473" s="17" t="str">
        <f t="shared" si="295"/>
        <v/>
      </c>
      <c r="BN473" s="17" t="str">
        <f t="shared" si="276"/>
        <v/>
      </c>
      <c r="BO473" s="17" t="str">
        <f t="shared" si="277"/>
        <v/>
      </c>
      <c r="BP473" s="17" t="str">
        <f t="shared" si="278"/>
        <v/>
      </c>
      <c r="BQ473" s="17" t="str">
        <f t="shared" si="279"/>
        <v/>
      </c>
      <c r="BR473" s="17" t="str">
        <f t="shared" si="280"/>
        <v/>
      </c>
    </row>
    <row r="474" spans="1:70" x14ac:dyDescent="0.25">
      <c r="A474">
        <f t="shared" si="264"/>
        <v>473</v>
      </c>
      <c r="B474" s="9"/>
      <c r="C474" s="12"/>
      <c r="D474" s="11" t="str">
        <f t="shared" si="296"/>
        <v/>
      </c>
      <c r="E474" s="11" t="str">
        <f t="shared" si="265"/>
        <v/>
      </c>
      <c r="F474" s="12"/>
      <c r="G474" s="12"/>
      <c r="H474" s="12"/>
      <c r="I474" s="12"/>
      <c r="J474" s="13"/>
      <c r="K474" s="13"/>
      <c r="L474" s="13"/>
      <c r="M474" s="13"/>
      <c r="N474" s="12"/>
      <c r="O474" s="12"/>
      <c r="P474" s="14" t="str">
        <f t="shared" si="281"/>
        <v/>
      </c>
      <c r="Q474" s="14" t="str">
        <f t="shared" si="282"/>
        <v/>
      </c>
      <c r="R474" s="14" t="str">
        <f t="shared" si="283"/>
        <v/>
      </c>
      <c r="S474" s="14" t="str">
        <f t="shared" si="284"/>
        <v/>
      </c>
      <c r="T474" s="14" t="str">
        <f t="shared" si="285"/>
        <v/>
      </c>
      <c r="U474" s="15" t="str">
        <f>IF(P474="","",P474*Config!$B$6)</f>
        <v/>
      </c>
      <c r="V474" s="15" t="str">
        <f>IF(Q474="","",Q474*Config!$B$6)</f>
        <v/>
      </c>
      <c r="W474" s="15" t="str">
        <f>IF(R474="","",R474*Config!$B$6)</f>
        <v/>
      </c>
      <c r="X474" s="15" t="str">
        <f>IF(S474="","",S474*Config!$B$6)</f>
        <v/>
      </c>
      <c r="Y474" s="15" t="str">
        <f>IF(T474="","",T474*Config!$B$6)</f>
        <v/>
      </c>
      <c r="Z474" s="15" t="str">
        <f>IF(U474="","",Config!$B$4 + SUM($U$2:U474))</f>
        <v/>
      </c>
      <c r="AA474" s="15" t="str">
        <f>IF(V474="","",Config!$B$4 + SUM($V$2:V474))</f>
        <v/>
      </c>
      <c r="AB474" s="15" t="str">
        <f>IF(W474="","",Config!$B$4 + SUM($W$2:W474))</f>
        <v/>
      </c>
      <c r="AC474" s="15" t="str">
        <f>IF(X474="","",Config!$B$4 + SUM($X$2:X474))</f>
        <v/>
      </c>
      <c r="AD474" s="15" t="str">
        <f>IF(Y474="","",Config!$B$4 + SUM($Y$2:Y474))</f>
        <v/>
      </c>
      <c r="AE474" s="15" t="str">
        <f>IF(P474="","",P474*J474/100*Config!$B$11)</f>
        <v/>
      </c>
      <c r="AF474" s="15" t="str">
        <f>IF(Q474="","",Q474*J474/100*Config!$B$11)</f>
        <v/>
      </c>
      <c r="AG474" s="15" t="str">
        <f>IF(R474="","",R474*J474/100*Config!$B$11)</f>
        <v/>
      </c>
      <c r="AH474" s="15" t="str">
        <f>IF(S474="","",S474*J474/100*Config!$B$11)</f>
        <v/>
      </c>
      <c r="AI474" s="15" t="str">
        <f>IF(T474="","",T474*J474/100*Config!$B$11)</f>
        <v/>
      </c>
      <c r="AJ474" s="15" t="str">
        <f>IF(AE474="","",Config!$B$9 + SUM($AE$2:AE474))</f>
        <v/>
      </c>
      <c r="AK474" s="15" t="str">
        <f>IF(AF474="","",Config!$B$9 + SUM($AF$2:AF474))</f>
        <v/>
      </c>
      <c r="AL474" s="15" t="str">
        <f>IF(AG474="","",Config!$B$9 + SUM($AG$2:AG474))</f>
        <v/>
      </c>
      <c r="AM474" s="15" t="str">
        <f>IF(AH474="","",Config!$B$9 + SUM($AH$2:AH474))</f>
        <v/>
      </c>
      <c r="AN474" s="15" t="str">
        <f>IF(AI474="","",Config!$B$9 + SUM($AI$2:AI474))</f>
        <v/>
      </c>
      <c r="AO474" s="16" t="str">
        <f t="shared" si="266"/>
        <v/>
      </c>
      <c r="AP474" s="16" t="str">
        <f t="shared" si="267"/>
        <v/>
      </c>
      <c r="AQ474" s="16" t="str">
        <f t="shared" si="268"/>
        <v/>
      </c>
      <c r="AR474" s="16" t="str">
        <f t="shared" si="269"/>
        <v/>
      </c>
      <c r="AS474" s="16" t="str">
        <f t="shared" si="270"/>
        <v/>
      </c>
      <c r="AT474" s="17" t="str">
        <f t="shared" si="286"/>
        <v/>
      </c>
      <c r="AU474" s="17" t="str">
        <f t="shared" si="287"/>
        <v/>
      </c>
      <c r="AV474" s="17" t="str">
        <f t="shared" si="288"/>
        <v/>
      </c>
      <c r="AW474" s="17" t="str">
        <f t="shared" si="289"/>
        <v/>
      </c>
      <c r="AX474" s="17" t="str">
        <f t="shared" si="290"/>
        <v/>
      </c>
      <c r="AY474" s="17" t="str">
        <f t="shared" si="271"/>
        <v/>
      </c>
      <c r="AZ474" s="17" t="str">
        <f t="shared" si="272"/>
        <v/>
      </c>
      <c r="BA474" s="17" t="str">
        <f t="shared" si="273"/>
        <v/>
      </c>
      <c r="BB474" s="17" t="str">
        <f t="shared" si="274"/>
        <v/>
      </c>
      <c r="BC474" s="17" t="str">
        <f t="shared" si="275"/>
        <v/>
      </c>
      <c r="BD474" s="17" t="str">
        <f>IF(OR(AE474="",B474=""),"",SUMIFS($AE$2:AE474,$B$2:B474,B474))</f>
        <v/>
      </c>
      <c r="BE474" s="17" t="str">
        <f>IF(OR(AF474="",B474=""),"",SUMIFS($AF$2:AF474,$B$2:B474,B474))</f>
        <v/>
      </c>
      <c r="BF474" s="17" t="str">
        <f>IF(OR(AG474="",B474=""),"",SUMIFS($AG$2:AG474,$B$2:B474,B474))</f>
        <v/>
      </c>
      <c r="BG474" s="17" t="str">
        <f>IF(OR(AH474="",B474=""),"",SUMIFS($AH$2:AH474,$B$2:B474,B474))</f>
        <v/>
      </c>
      <c r="BH474" s="17" t="str">
        <f>IF(OR(AI474="",B474=""),"",SUMIFS($AI$2:AI474,$B$2:B474,B474))</f>
        <v/>
      </c>
      <c r="BI474" s="17" t="str">
        <f t="shared" si="291"/>
        <v/>
      </c>
      <c r="BJ474" s="17" t="str">
        <f t="shared" si="292"/>
        <v/>
      </c>
      <c r="BK474" s="17" t="str">
        <f t="shared" si="293"/>
        <v/>
      </c>
      <c r="BL474" s="17" t="str">
        <f t="shared" si="294"/>
        <v/>
      </c>
      <c r="BM474" s="17" t="str">
        <f t="shared" si="295"/>
        <v/>
      </c>
      <c r="BN474" s="17" t="str">
        <f t="shared" si="276"/>
        <v/>
      </c>
      <c r="BO474" s="17" t="str">
        <f t="shared" si="277"/>
        <v/>
      </c>
      <c r="BP474" s="17" t="str">
        <f t="shared" si="278"/>
        <v/>
      </c>
      <c r="BQ474" s="17" t="str">
        <f t="shared" si="279"/>
        <v/>
      </c>
      <c r="BR474" s="17" t="str">
        <f t="shared" si="280"/>
        <v/>
      </c>
    </row>
    <row r="475" spans="1:70" x14ac:dyDescent="0.25">
      <c r="A475">
        <f t="shared" si="264"/>
        <v>474</v>
      </c>
      <c r="B475" s="9"/>
      <c r="C475" s="12"/>
      <c r="D475" s="11" t="str">
        <f t="shared" si="296"/>
        <v/>
      </c>
      <c r="E475" s="11" t="str">
        <f t="shared" si="265"/>
        <v/>
      </c>
      <c r="F475" s="12"/>
      <c r="G475" s="12"/>
      <c r="H475" s="12"/>
      <c r="I475" s="12"/>
      <c r="J475" s="13"/>
      <c r="K475" s="13"/>
      <c r="L475" s="13"/>
      <c r="M475" s="13"/>
      <c r="N475" s="12"/>
      <c r="O475" s="12"/>
      <c r="P475" s="14" t="str">
        <f t="shared" si="281"/>
        <v/>
      </c>
      <c r="Q475" s="14" t="str">
        <f t="shared" si="282"/>
        <v/>
      </c>
      <c r="R475" s="14" t="str">
        <f t="shared" si="283"/>
        <v/>
      </c>
      <c r="S475" s="14" t="str">
        <f t="shared" si="284"/>
        <v/>
      </c>
      <c r="T475" s="14" t="str">
        <f t="shared" si="285"/>
        <v/>
      </c>
      <c r="U475" s="15" t="str">
        <f>IF(P475="","",P475*Config!$B$6)</f>
        <v/>
      </c>
      <c r="V475" s="15" t="str">
        <f>IF(Q475="","",Q475*Config!$B$6)</f>
        <v/>
      </c>
      <c r="W475" s="15" t="str">
        <f>IF(R475="","",R475*Config!$B$6)</f>
        <v/>
      </c>
      <c r="X475" s="15" t="str">
        <f>IF(S475="","",S475*Config!$B$6)</f>
        <v/>
      </c>
      <c r="Y475" s="15" t="str">
        <f>IF(T475="","",T475*Config!$B$6)</f>
        <v/>
      </c>
      <c r="Z475" s="15" t="str">
        <f>IF(U475="","",Config!$B$4 + SUM($U$2:U475))</f>
        <v/>
      </c>
      <c r="AA475" s="15" t="str">
        <f>IF(V475="","",Config!$B$4 + SUM($V$2:V475))</f>
        <v/>
      </c>
      <c r="AB475" s="15" t="str">
        <f>IF(W475="","",Config!$B$4 + SUM($W$2:W475))</f>
        <v/>
      </c>
      <c r="AC475" s="15" t="str">
        <f>IF(X475="","",Config!$B$4 + SUM($X$2:X475))</f>
        <v/>
      </c>
      <c r="AD475" s="15" t="str">
        <f>IF(Y475="","",Config!$B$4 + SUM($Y$2:Y475))</f>
        <v/>
      </c>
      <c r="AE475" s="15" t="str">
        <f>IF(P475="","",P475*J475/100*Config!$B$11)</f>
        <v/>
      </c>
      <c r="AF475" s="15" t="str">
        <f>IF(Q475="","",Q475*J475/100*Config!$B$11)</f>
        <v/>
      </c>
      <c r="AG475" s="15" t="str">
        <f>IF(R475="","",R475*J475/100*Config!$B$11)</f>
        <v/>
      </c>
      <c r="AH475" s="15" t="str">
        <f>IF(S475="","",S475*J475/100*Config!$B$11)</f>
        <v/>
      </c>
      <c r="AI475" s="15" t="str">
        <f>IF(T475="","",T475*J475/100*Config!$B$11)</f>
        <v/>
      </c>
      <c r="AJ475" s="15" t="str">
        <f>IF(AE475="","",Config!$B$9 + SUM($AE$2:AE475))</f>
        <v/>
      </c>
      <c r="AK475" s="15" t="str">
        <f>IF(AF475="","",Config!$B$9 + SUM($AF$2:AF475))</f>
        <v/>
      </c>
      <c r="AL475" s="15" t="str">
        <f>IF(AG475="","",Config!$B$9 + SUM($AG$2:AG475))</f>
        <v/>
      </c>
      <c r="AM475" s="15" t="str">
        <f>IF(AH475="","",Config!$B$9 + SUM($AH$2:AH475))</f>
        <v/>
      </c>
      <c r="AN475" s="15" t="str">
        <f>IF(AI475="","",Config!$B$9 + SUM($AI$2:AI475))</f>
        <v/>
      </c>
      <c r="AO475" s="16" t="str">
        <f t="shared" si="266"/>
        <v/>
      </c>
      <c r="AP475" s="16" t="str">
        <f t="shared" si="267"/>
        <v/>
      </c>
      <c r="AQ475" s="16" t="str">
        <f t="shared" si="268"/>
        <v/>
      </c>
      <c r="AR475" s="16" t="str">
        <f t="shared" si="269"/>
        <v/>
      </c>
      <c r="AS475" s="16" t="str">
        <f t="shared" si="270"/>
        <v/>
      </c>
      <c r="AT475" s="17" t="str">
        <f t="shared" si="286"/>
        <v/>
      </c>
      <c r="AU475" s="17" t="str">
        <f t="shared" si="287"/>
        <v/>
      </c>
      <c r="AV475" s="17" t="str">
        <f t="shared" si="288"/>
        <v/>
      </c>
      <c r="AW475" s="17" t="str">
        <f t="shared" si="289"/>
        <v/>
      </c>
      <c r="AX475" s="17" t="str">
        <f t="shared" si="290"/>
        <v/>
      </c>
      <c r="AY475" s="17" t="str">
        <f t="shared" si="271"/>
        <v/>
      </c>
      <c r="AZ475" s="17" t="str">
        <f t="shared" si="272"/>
        <v/>
      </c>
      <c r="BA475" s="17" t="str">
        <f t="shared" si="273"/>
        <v/>
      </c>
      <c r="BB475" s="17" t="str">
        <f t="shared" si="274"/>
        <v/>
      </c>
      <c r="BC475" s="17" t="str">
        <f t="shared" si="275"/>
        <v/>
      </c>
      <c r="BD475" s="17" t="str">
        <f>IF(OR(AE475="",B475=""),"",SUMIFS($AE$2:AE475,$B$2:B475,B475))</f>
        <v/>
      </c>
      <c r="BE475" s="17" t="str">
        <f>IF(OR(AF475="",B475=""),"",SUMIFS($AF$2:AF475,$B$2:B475,B475))</f>
        <v/>
      </c>
      <c r="BF475" s="17" t="str">
        <f>IF(OR(AG475="",B475=""),"",SUMIFS($AG$2:AG475,$B$2:B475,B475))</f>
        <v/>
      </c>
      <c r="BG475" s="17" t="str">
        <f>IF(OR(AH475="",B475=""),"",SUMIFS($AH$2:AH475,$B$2:B475,B475))</f>
        <v/>
      </c>
      <c r="BH475" s="17" t="str">
        <f>IF(OR(AI475="",B475=""),"",SUMIFS($AI$2:AI475,$B$2:B475,B475))</f>
        <v/>
      </c>
      <c r="BI475" s="17" t="str">
        <f t="shared" si="291"/>
        <v/>
      </c>
      <c r="BJ475" s="17" t="str">
        <f t="shared" si="292"/>
        <v/>
      </c>
      <c r="BK475" s="17" t="str">
        <f t="shared" si="293"/>
        <v/>
      </c>
      <c r="BL475" s="17" t="str">
        <f t="shared" si="294"/>
        <v/>
      </c>
      <c r="BM475" s="17" t="str">
        <f t="shared" si="295"/>
        <v/>
      </c>
      <c r="BN475" s="17" t="str">
        <f t="shared" si="276"/>
        <v/>
      </c>
      <c r="BO475" s="17" t="str">
        <f t="shared" si="277"/>
        <v/>
      </c>
      <c r="BP475" s="17" t="str">
        <f t="shared" si="278"/>
        <v/>
      </c>
      <c r="BQ475" s="17" t="str">
        <f t="shared" si="279"/>
        <v/>
      </c>
      <c r="BR475" s="17" t="str">
        <f t="shared" si="280"/>
        <v/>
      </c>
    </row>
    <row r="476" spans="1:70" x14ac:dyDescent="0.25">
      <c r="A476">
        <f t="shared" si="264"/>
        <v>475</v>
      </c>
      <c r="B476" s="9"/>
      <c r="C476" s="12"/>
      <c r="D476" s="11" t="str">
        <f t="shared" si="296"/>
        <v/>
      </c>
      <c r="E476" s="11" t="str">
        <f t="shared" si="265"/>
        <v/>
      </c>
      <c r="F476" s="12"/>
      <c r="G476" s="12"/>
      <c r="H476" s="12"/>
      <c r="I476" s="12"/>
      <c r="J476" s="13"/>
      <c r="K476" s="13"/>
      <c r="L476" s="13"/>
      <c r="M476" s="13"/>
      <c r="N476" s="12"/>
      <c r="O476" s="12"/>
      <c r="P476" s="14" t="str">
        <f t="shared" si="281"/>
        <v/>
      </c>
      <c r="Q476" s="14" t="str">
        <f t="shared" si="282"/>
        <v/>
      </c>
      <c r="R476" s="14" t="str">
        <f t="shared" si="283"/>
        <v/>
      </c>
      <c r="S476" s="14" t="str">
        <f t="shared" si="284"/>
        <v/>
      </c>
      <c r="T476" s="14" t="str">
        <f t="shared" si="285"/>
        <v/>
      </c>
      <c r="U476" s="15" t="str">
        <f>IF(P476="","",P476*Config!$B$6)</f>
        <v/>
      </c>
      <c r="V476" s="15" t="str">
        <f>IF(Q476="","",Q476*Config!$B$6)</f>
        <v/>
      </c>
      <c r="W476" s="15" t="str">
        <f>IF(R476="","",R476*Config!$B$6)</f>
        <v/>
      </c>
      <c r="X476" s="15" t="str">
        <f>IF(S476="","",S476*Config!$B$6)</f>
        <v/>
      </c>
      <c r="Y476" s="15" t="str">
        <f>IF(T476="","",T476*Config!$B$6)</f>
        <v/>
      </c>
      <c r="Z476" s="15" t="str">
        <f>IF(U476="","",Config!$B$4 + SUM($U$2:U476))</f>
        <v/>
      </c>
      <c r="AA476" s="15" t="str">
        <f>IF(V476="","",Config!$B$4 + SUM($V$2:V476))</f>
        <v/>
      </c>
      <c r="AB476" s="15" t="str">
        <f>IF(W476="","",Config!$B$4 + SUM($W$2:W476))</f>
        <v/>
      </c>
      <c r="AC476" s="15" t="str">
        <f>IF(X476="","",Config!$B$4 + SUM($X$2:X476))</f>
        <v/>
      </c>
      <c r="AD476" s="15" t="str">
        <f>IF(Y476="","",Config!$B$4 + SUM($Y$2:Y476))</f>
        <v/>
      </c>
      <c r="AE476" s="15" t="str">
        <f>IF(P476="","",P476*J476/100*Config!$B$11)</f>
        <v/>
      </c>
      <c r="AF476" s="15" t="str">
        <f>IF(Q476="","",Q476*J476/100*Config!$B$11)</f>
        <v/>
      </c>
      <c r="AG476" s="15" t="str">
        <f>IF(R476="","",R476*J476/100*Config!$B$11)</f>
        <v/>
      </c>
      <c r="AH476" s="15" t="str">
        <f>IF(S476="","",S476*J476/100*Config!$B$11)</f>
        <v/>
      </c>
      <c r="AI476" s="15" t="str">
        <f>IF(T476="","",T476*J476/100*Config!$B$11)</f>
        <v/>
      </c>
      <c r="AJ476" s="15" t="str">
        <f>IF(AE476="","",Config!$B$9 + SUM($AE$2:AE476))</f>
        <v/>
      </c>
      <c r="AK476" s="15" t="str">
        <f>IF(AF476="","",Config!$B$9 + SUM($AF$2:AF476))</f>
        <v/>
      </c>
      <c r="AL476" s="15" t="str">
        <f>IF(AG476="","",Config!$B$9 + SUM($AG$2:AG476))</f>
        <v/>
      </c>
      <c r="AM476" s="15" t="str">
        <f>IF(AH476="","",Config!$B$9 + SUM($AH$2:AH476))</f>
        <v/>
      </c>
      <c r="AN476" s="15" t="str">
        <f>IF(AI476="","",Config!$B$9 + SUM($AI$2:AI476))</f>
        <v/>
      </c>
      <c r="AO476" s="16" t="str">
        <f t="shared" si="266"/>
        <v/>
      </c>
      <c r="AP476" s="16" t="str">
        <f t="shared" si="267"/>
        <v/>
      </c>
      <c r="AQ476" s="16" t="str">
        <f t="shared" si="268"/>
        <v/>
      </c>
      <c r="AR476" s="16" t="str">
        <f t="shared" si="269"/>
        <v/>
      </c>
      <c r="AS476" s="16" t="str">
        <f t="shared" si="270"/>
        <v/>
      </c>
      <c r="AT476" s="17" t="str">
        <f t="shared" si="286"/>
        <v/>
      </c>
      <c r="AU476" s="17" t="str">
        <f t="shared" si="287"/>
        <v/>
      </c>
      <c r="AV476" s="17" t="str">
        <f t="shared" si="288"/>
        <v/>
      </c>
      <c r="AW476" s="17" t="str">
        <f t="shared" si="289"/>
        <v/>
      </c>
      <c r="AX476" s="17" t="str">
        <f t="shared" si="290"/>
        <v/>
      </c>
      <c r="AY476" s="17" t="str">
        <f t="shared" si="271"/>
        <v/>
      </c>
      <c r="AZ476" s="17" t="str">
        <f t="shared" si="272"/>
        <v/>
      </c>
      <c r="BA476" s="17" t="str">
        <f t="shared" si="273"/>
        <v/>
      </c>
      <c r="BB476" s="17" t="str">
        <f t="shared" si="274"/>
        <v/>
      </c>
      <c r="BC476" s="17" t="str">
        <f t="shared" si="275"/>
        <v/>
      </c>
      <c r="BD476" s="17" t="str">
        <f>IF(OR(AE476="",B476=""),"",SUMIFS($AE$2:AE476,$B$2:B476,B476))</f>
        <v/>
      </c>
      <c r="BE476" s="17" t="str">
        <f>IF(OR(AF476="",B476=""),"",SUMIFS($AF$2:AF476,$B$2:B476,B476))</f>
        <v/>
      </c>
      <c r="BF476" s="17" t="str">
        <f>IF(OR(AG476="",B476=""),"",SUMIFS($AG$2:AG476,$B$2:B476,B476))</f>
        <v/>
      </c>
      <c r="BG476" s="17" t="str">
        <f>IF(OR(AH476="",B476=""),"",SUMIFS($AH$2:AH476,$B$2:B476,B476))</f>
        <v/>
      </c>
      <c r="BH476" s="17" t="str">
        <f>IF(OR(AI476="",B476=""),"",SUMIFS($AI$2:AI476,$B$2:B476,B476))</f>
        <v/>
      </c>
      <c r="BI476" s="17" t="str">
        <f t="shared" si="291"/>
        <v/>
      </c>
      <c r="BJ476" s="17" t="str">
        <f t="shared" si="292"/>
        <v/>
      </c>
      <c r="BK476" s="17" t="str">
        <f t="shared" si="293"/>
        <v/>
      </c>
      <c r="BL476" s="17" t="str">
        <f t="shared" si="294"/>
        <v/>
      </c>
      <c r="BM476" s="17" t="str">
        <f t="shared" si="295"/>
        <v/>
      </c>
      <c r="BN476" s="17" t="str">
        <f t="shared" si="276"/>
        <v/>
      </c>
      <c r="BO476" s="17" t="str">
        <f t="shared" si="277"/>
        <v/>
      </c>
      <c r="BP476" s="17" t="str">
        <f t="shared" si="278"/>
        <v/>
      </c>
      <c r="BQ476" s="17" t="str">
        <f t="shared" si="279"/>
        <v/>
      </c>
      <c r="BR476" s="17" t="str">
        <f t="shared" si="280"/>
        <v/>
      </c>
    </row>
    <row r="477" spans="1:70" x14ac:dyDescent="0.25">
      <c r="A477">
        <f t="shared" si="264"/>
        <v>476</v>
      </c>
      <c r="B477" s="9"/>
      <c r="C477" s="12"/>
      <c r="D477" s="11" t="str">
        <f t="shared" si="296"/>
        <v/>
      </c>
      <c r="E477" s="11" t="str">
        <f t="shared" si="265"/>
        <v/>
      </c>
      <c r="F477" s="12"/>
      <c r="G477" s="12"/>
      <c r="H477" s="12"/>
      <c r="I477" s="12"/>
      <c r="J477" s="13"/>
      <c r="K477" s="13"/>
      <c r="L477" s="13"/>
      <c r="M477" s="13"/>
      <c r="N477" s="12"/>
      <c r="O477" s="12"/>
      <c r="P477" s="14" t="str">
        <f t="shared" si="281"/>
        <v/>
      </c>
      <c r="Q477" s="14" t="str">
        <f t="shared" si="282"/>
        <v/>
      </c>
      <c r="R477" s="14" t="str">
        <f t="shared" si="283"/>
        <v/>
      </c>
      <c r="S477" s="14" t="str">
        <f t="shared" si="284"/>
        <v/>
      </c>
      <c r="T477" s="14" t="str">
        <f t="shared" si="285"/>
        <v/>
      </c>
      <c r="U477" s="15" t="str">
        <f>IF(P477="","",P477*Config!$B$6)</f>
        <v/>
      </c>
      <c r="V477" s="15" t="str">
        <f>IF(Q477="","",Q477*Config!$B$6)</f>
        <v/>
      </c>
      <c r="W477" s="15" t="str">
        <f>IF(R477="","",R477*Config!$B$6)</f>
        <v/>
      </c>
      <c r="X477" s="15" t="str">
        <f>IF(S477="","",S477*Config!$B$6)</f>
        <v/>
      </c>
      <c r="Y477" s="15" t="str">
        <f>IF(T477="","",T477*Config!$B$6)</f>
        <v/>
      </c>
      <c r="Z477" s="15" t="str">
        <f>IF(U477="","",Config!$B$4 + SUM($U$2:U477))</f>
        <v/>
      </c>
      <c r="AA477" s="15" t="str">
        <f>IF(V477="","",Config!$B$4 + SUM($V$2:V477))</f>
        <v/>
      </c>
      <c r="AB477" s="15" t="str">
        <f>IF(W477="","",Config!$B$4 + SUM($W$2:W477))</f>
        <v/>
      </c>
      <c r="AC477" s="15" t="str">
        <f>IF(X477="","",Config!$B$4 + SUM($X$2:X477))</f>
        <v/>
      </c>
      <c r="AD477" s="15" t="str">
        <f>IF(Y477="","",Config!$B$4 + SUM($Y$2:Y477))</f>
        <v/>
      </c>
      <c r="AE477" s="15" t="str">
        <f>IF(P477="","",P477*J477/100*Config!$B$11)</f>
        <v/>
      </c>
      <c r="AF477" s="15" t="str">
        <f>IF(Q477="","",Q477*J477/100*Config!$B$11)</f>
        <v/>
      </c>
      <c r="AG477" s="15" t="str">
        <f>IF(R477="","",R477*J477/100*Config!$B$11)</f>
        <v/>
      </c>
      <c r="AH477" s="15" t="str">
        <f>IF(S477="","",S477*J477/100*Config!$B$11)</f>
        <v/>
      </c>
      <c r="AI477" s="15" t="str">
        <f>IF(T477="","",T477*J477/100*Config!$B$11)</f>
        <v/>
      </c>
      <c r="AJ477" s="15" t="str">
        <f>IF(AE477="","",Config!$B$9 + SUM($AE$2:AE477))</f>
        <v/>
      </c>
      <c r="AK477" s="15" t="str">
        <f>IF(AF477="","",Config!$B$9 + SUM($AF$2:AF477))</f>
        <v/>
      </c>
      <c r="AL477" s="15" t="str">
        <f>IF(AG477="","",Config!$B$9 + SUM($AG$2:AG477))</f>
        <v/>
      </c>
      <c r="AM477" s="15" t="str">
        <f>IF(AH477="","",Config!$B$9 + SUM($AH$2:AH477))</f>
        <v/>
      </c>
      <c r="AN477" s="15" t="str">
        <f>IF(AI477="","",Config!$B$9 + SUM($AI$2:AI477))</f>
        <v/>
      </c>
      <c r="AO477" s="16" t="str">
        <f t="shared" si="266"/>
        <v/>
      </c>
      <c r="AP477" s="16" t="str">
        <f t="shared" si="267"/>
        <v/>
      </c>
      <c r="AQ477" s="16" t="str">
        <f t="shared" si="268"/>
        <v/>
      </c>
      <c r="AR477" s="16" t="str">
        <f t="shared" si="269"/>
        <v/>
      </c>
      <c r="AS477" s="16" t="str">
        <f t="shared" si="270"/>
        <v/>
      </c>
      <c r="AT477" s="17" t="str">
        <f t="shared" si="286"/>
        <v/>
      </c>
      <c r="AU477" s="17" t="str">
        <f t="shared" si="287"/>
        <v/>
      </c>
      <c r="AV477" s="17" t="str">
        <f t="shared" si="288"/>
        <v/>
      </c>
      <c r="AW477" s="17" t="str">
        <f t="shared" si="289"/>
        <v/>
      </c>
      <c r="AX477" s="17" t="str">
        <f t="shared" si="290"/>
        <v/>
      </c>
      <c r="AY477" s="17" t="str">
        <f t="shared" si="271"/>
        <v/>
      </c>
      <c r="AZ477" s="17" t="str">
        <f t="shared" si="272"/>
        <v/>
      </c>
      <c r="BA477" s="17" t="str">
        <f t="shared" si="273"/>
        <v/>
      </c>
      <c r="BB477" s="17" t="str">
        <f t="shared" si="274"/>
        <v/>
      </c>
      <c r="BC477" s="17" t="str">
        <f t="shared" si="275"/>
        <v/>
      </c>
      <c r="BD477" s="17" t="str">
        <f>IF(OR(AE477="",B477=""),"",SUMIFS($AE$2:AE477,$B$2:B477,B477))</f>
        <v/>
      </c>
      <c r="BE477" s="17" t="str">
        <f>IF(OR(AF477="",B477=""),"",SUMIFS($AF$2:AF477,$B$2:B477,B477))</f>
        <v/>
      </c>
      <c r="BF477" s="17" t="str">
        <f>IF(OR(AG477="",B477=""),"",SUMIFS($AG$2:AG477,$B$2:B477,B477))</f>
        <v/>
      </c>
      <c r="BG477" s="17" t="str">
        <f>IF(OR(AH477="",B477=""),"",SUMIFS($AH$2:AH477,$B$2:B477,B477))</f>
        <v/>
      </c>
      <c r="BH477" s="17" t="str">
        <f>IF(OR(AI477="",B477=""),"",SUMIFS($AI$2:AI477,$B$2:B477,B477))</f>
        <v/>
      </c>
      <c r="BI477" s="17" t="str">
        <f t="shared" si="291"/>
        <v/>
      </c>
      <c r="BJ477" s="17" t="str">
        <f t="shared" si="292"/>
        <v/>
      </c>
      <c r="BK477" s="17" t="str">
        <f t="shared" si="293"/>
        <v/>
      </c>
      <c r="BL477" s="17" t="str">
        <f t="shared" si="294"/>
        <v/>
      </c>
      <c r="BM477" s="17" t="str">
        <f t="shared" si="295"/>
        <v/>
      </c>
      <c r="BN477" s="17" t="str">
        <f t="shared" si="276"/>
        <v/>
      </c>
      <c r="BO477" s="17" t="str">
        <f t="shared" si="277"/>
        <v/>
      </c>
      <c r="BP477" s="17" t="str">
        <f t="shared" si="278"/>
        <v/>
      </c>
      <c r="BQ477" s="17" t="str">
        <f t="shared" si="279"/>
        <v/>
      </c>
      <c r="BR477" s="17" t="str">
        <f t="shared" si="280"/>
        <v/>
      </c>
    </row>
    <row r="478" spans="1:70" x14ac:dyDescent="0.25">
      <c r="A478">
        <f t="shared" si="264"/>
        <v>477</v>
      </c>
      <c r="B478" s="9"/>
      <c r="C478" s="12"/>
      <c r="D478" s="11" t="str">
        <f t="shared" si="296"/>
        <v/>
      </c>
      <c r="E478" s="11" t="str">
        <f t="shared" si="265"/>
        <v/>
      </c>
      <c r="F478" s="12"/>
      <c r="G478" s="12"/>
      <c r="H478" s="12"/>
      <c r="I478" s="12"/>
      <c r="J478" s="13"/>
      <c r="K478" s="13"/>
      <c r="L478" s="13"/>
      <c r="M478" s="13"/>
      <c r="N478" s="12"/>
      <c r="O478" s="12"/>
      <c r="P478" s="14" t="str">
        <f t="shared" si="281"/>
        <v/>
      </c>
      <c r="Q478" s="14" t="str">
        <f t="shared" si="282"/>
        <v/>
      </c>
      <c r="R478" s="14" t="str">
        <f t="shared" si="283"/>
        <v/>
      </c>
      <c r="S478" s="14" t="str">
        <f t="shared" si="284"/>
        <v/>
      </c>
      <c r="T478" s="14" t="str">
        <f t="shared" si="285"/>
        <v/>
      </c>
      <c r="U478" s="15" t="str">
        <f>IF(P478="","",P478*Config!$B$6)</f>
        <v/>
      </c>
      <c r="V478" s="15" t="str">
        <f>IF(Q478="","",Q478*Config!$B$6)</f>
        <v/>
      </c>
      <c r="W478" s="15" t="str">
        <f>IF(R478="","",R478*Config!$B$6)</f>
        <v/>
      </c>
      <c r="X478" s="15" t="str">
        <f>IF(S478="","",S478*Config!$B$6)</f>
        <v/>
      </c>
      <c r="Y478" s="15" t="str">
        <f>IF(T478="","",T478*Config!$B$6)</f>
        <v/>
      </c>
      <c r="Z478" s="15" t="str">
        <f>IF(U478="","",Config!$B$4 + SUM($U$2:U478))</f>
        <v/>
      </c>
      <c r="AA478" s="15" t="str">
        <f>IF(V478="","",Config!$B$4 + SUM($V$2:V478))</f>
        <v/>
      </c>
      <c r="AB478" s="15" t="str">
        <f>IF(W478="","",Config!$B$4 + SUM($W$2:W478))</f>
        <v/>
      </c>
      <c r="AC478" s="15" t="str">
        <f>IF(X478="","",Config!$B$4 + SUM($X$2:X478))</f>
        <v/>
      </c>
      <c r="AD478" s="15" t="str">
        <f>IF(Y478="","",Config!$B$4 + SUM($Y$2:Y478))</f>
        <v/>
      </c>
      <c r="AE478" s="15" t="str">
        <f>IF(P478="","",P478*J478/100*Config!$B$11)</f>
        <v/>
      </c>
      <c r="AF478" s="15" t="str">
        <f>IF(Q478="","",Q478*J478/100*Config!$B$11)</f>
        <v/>
      </c>
      <c r="AG478" s="15" t="str">
        <f>IF(R478="","",R478*J478/100*Config!$B$11)</f>
        <v/>
      </c>
      <c r="AH478" s="15" t="str">
        <f>IF(S478="","",S478*J478/100*Config!$B$11)</f>
        <v/>
      </c>
      <c r="AI478" s="15" t="str">
        <f>IF(T478="","",T478*J478/100*Config!$B$11)</f>
        <v/>
      </c>
      <c r="AJ478" s="15" t="str">
        <f>IF(AE478="","",Config!$B$9 + SUM($AE$2:AE478))</f>
        <v/>
      </c>
      <c r="AK478" s="15" t="str">
        <f>IF(AF478="","",Config!$B$9 + SUM($AF$2:AF478))</f>
        <v/>
      </c>
      <c r="AL478" s="15" t="str">
        <f>IF(AG478="","",Config!$B$9 + SUM($AG$2:AG478))</f>
        <v/>
      </c>
      <c r="AM478" s="15" t="str">
        <f>IF(AH478="","",Config!$B$9 + SUM($AH$2:AH478))</f>
        <v/>
      </c>
      <c r="AN478" s="15" t="str">
        <f>IF(AI478="","",Config!$B$9 + SUM($AI$2:AI478))</f>
        <v/>
      </c>
      <c r="AO478" s="16" t="str">
        <f t="shared" si="266"/>
        <v/>
      </c>
      <c r="AP478" s="16" t="str">
        <f t="shared" si="267"/>
        <v/>
      </c>
      <c r="AQ478" s="16" t="str">
        <f t="shared" si="268"/>
        <v/>
      </c>
      <c r="AR478" s="16" t="str">
        <f t="shared" si="269"/>
        <v/>
      </c>
      <c r="AS478" s="16" t="str">
        <f t="shared" si="270"/>
        <v/>
      </c>
      <c r="AT478" s="17" t="str">
        <f t="shared" si="286"/>
        <v/>
      </c>
      <c r="AU478" s="17" t="str">
        <f t="shared" si="287"/>
        <v/>
      </c>
      <c r="AV478" s="17" t="str">
        <f t="shared" si="288"/>
        <v/>
      </c>
      <c r="AW478" s="17" t="str">
        <f t="shared" si="289"/>
        <v/>
      </c>
      <c r="AX478" s="17" t="str">
        <f t="shared" si="290"/>
        <v/>
      </c>
      <c r="AY478" s="17" t="str">
        <f t="shared" si="271"/>
        <v/>
      </c>
      <c r="AZ478" s="17" t="str">
        <f t="shared" si="272"/>
        <v/>
      </c>
      <c r="BA478" s="17" t="str">
        <f t="shared" si="273"/>
        <v/>
      </c>
      <c r="BB478" s="17" t="str">
        <f t="shared" si="274"/>
        <v/>
      </c>
      <c r="BC478" s="17" t="str">
        <f t="shared" si="275"/>
        <v/>
      </c>
      <c r="BD478" s="17" t="str">
        <f>IF(OR(AE478="",B478=""),"",SUMIFS($AE$2:AE478,$B$2:B478,B478))</f>
        <v/>
      </c>
      <c r="BE478" s="17" t="str">
        <f>IF(OR(AF478="",B478=""),"",SUMIFS($AF$2:AF478,$B$2:B478,B478))</f>
        <v/>
      </c>
      <c r="BF478" s="17" t="str">
        <f>IF(OR(AG478="",B478=""),"",SUMIFS($AG$2:AG478,$B$2:B478,B478))</f>
        <v/>
      </c>
      <c r="BG478" s="17" t="str">
        <f>IF(OR(AH478="",B478=""),"",SUMIFS($AH$2:AH478,$B$2:B478,B478))</f>
        <v/>
      </c>
      <c r="BH478" s="17" t="str">
        <f>IF(OR(AI478="",B478=""),"",SUMIFS($AI$2:AI478,$B$2:B478,B478))</f>
        <v/>
      </c>
      <c r="BI478" s="17" t="str">
        <f t="shared" si="291"/>
        <v/>
      </c>
      <c r="BJ478" s="17" t="str">
        <f t="shared" si="292"/>
        <v/>
      </c>
      <c r="BK478" s="17" t="str">
        <f t="shared" si="293"/>
        <v/>
      </c>
      <c r="BL478" s="17" t="str">
        <f t="shared" si="294"/>
        <v/>
      </c>
      <c r="BM478" s="17" t="str">
        <f t="shared" si="295"/>
        <v/>
      </c>
      <c r="BN478" s="17" t="str">
        <f t="shared" si="276"/>
        <v/>
      </c>
      <c r="BO478" s="17" t="str">
        <f t="shared" si="277"/>
        <v/>
      </c>
      <c r="BP478" s="17" t="str">
        <f t="shared" si="278"/>
        <v/>
      </c>
      <c r="BQ478" s="17" t="str">
        <f t="shared" si="279"/>
        <v/>
      </c>
      <c r="BR478" s="17" t="str">
        <f t="shared" si="280"/>
        <v/>
      </c>
    </row>
    <row r="479" spans="1:70" x14ac:dyDescent="0.25">
      <c r="A479">
        <f t="shared" si="264"/>
        <v>478</v>
      </c>
      <c r="B479" s="9"/>
      <c r="C479" s="12"/>
      <c r="D479" s="11" t="str">
        <f t="shared" si="296"/>
        <v/>
      </c>
      <c r="E479" s="11" t="str">
        <f t="shared" si="265"/>
        <v/>
      </c>
      <c r="F479" s="12"/>
      <c r="G479" s="12"/>
      <c r="H479" s="12"/>
      <c r="I479" s="12"/>
      <c r="J479" s="13"/>
      <c r="K479" s="13"/>
      <c r="L479" s="13"/>
      <c r="M479" s="13"/>
      <c r="N479" s="12"/>
      <c r="O479" s="12"/>
      <c r="P479" s="14" t="str">
        <f t="shared" si="281"/>
        <v/>
      </c>
      <c r="Q479" s="14" t="str">
        <f t="shared" si="282"/>
        <v/>
      </c>
      <c r="R479" s="14" t="str">
        <f t="shared" si="283"/>
        <v/>
      </c>
      <c r="S479" s="14" t="str">
        <f t="shared" si="284"/>
        <v/>
      </c>
      <c r="T479" s="14" t="str">
        <f t="shared" si="285"/>
        <v/>
      </c>
      <c r="U479" s="15" t="str">
        <f>IF(P479="","",P479*Config!$B$6)</f>
        <v/>
      </c>
      <c r="V479" s="15" t="str">
        <f>IF(Q479="","",Q479*Config!$B$6)</f>
        <v/>
      </c>
      <c r="W479" s="15" t="str">
        <f>IF(R479="","",R479*Config!$B$6)</f>
        <v/>
      </c>
      <c r="X479" s="15" t="str">
        <f>IF(S479="","",S479*Config!$B$6)</f>
        <v/>
      </c>
      <c r="Y479" s="15" t="str">
        <f>IF(T479="","",T479*Config!$B$6)</f>
        <v/>
      </c>
      <c r="Z479" s="15" t="str">
        <f>IF(U479="","",Config!$B$4 + SUM($U$2:U479))</f>
        <v/>
      </c>
      <c r="AA479" s="15" t="str">
        <f>IF(V479="","",Config!$B$4 + SUM($V$2:V479))</f>
        <v/>
      </c>
      <c r="AB479" s="15" t="str">
        <f>IF(W479="","",Config!$B$4 + SUM($W$2:W479))</f>
        <v/>
      </c>
      <c r="AC479" s="15" t="str">
        <f>IF(X479="","",Config!$B$4 + SUM($X$2:X479))</f>
        <v/>
      </c>
      <c r="AD479" s="15" t="str">
        <f>IF(Y479="","",Config!$B$4 + SUM($Y$2:Y479))</f>
        <v/>
      </c>
      <c r="AE479" s="15" t="str">
        <f>IF(P479="","",P479*J479/100*Config!$B$11)</f>
        <v/>
      </c>
      <c r="AF479" s="15" t="str">
        <f>IF(Q479="","",Q479*J479/100*Config!$B$11)</f>
        <v/>
      </c>
      <c r="AG479" s="15" t="str">
        <f>IF(R479="","",R479*J479/100*Config!$B$11)</f>
        <v/>
      </c>
      <c r="AH479" s="15" t="str">
        <f>IF(S479="","",S479*J479/100*Config!$B$11)</f>
        <v/>
      </c>
      <c r="AI479" s="15" t="str">
        <f>IF(T479="","",T479*J479/100*Config!$B$11)</f>
        <v/>
      </c>
      <c r="AJ479" s="15" t="str">
        <f>IF(AE479="","",Config!$B$9 + SUM($AE$2:AE479))</f>
        <v/>
      </c>
      <c r="AK479" s="15" t="str">
        <f>IF(AF479="","",Config!$B$9 + SUM($AF$2:AF479))</f>
        <v/>
      </c>
      <c r="AL479" s="15" t="str">
        <f>IF(AG479="","",Config!$B$9 + SUM($AG$2:AG479))</f>
        <v/>
      </c>
      <c r="AM479" s="15" t="str">
        <f>IF(AH479="","",Config!$B$9 + SUM($AH$2:AH479))</f>
        <v/>
      </c>
      <c r="AN479" s="15" t="str">
        <f>IF(AI479="","",Config!$B$9 + SUM($AI$2:AI479))</f>
        <v/>
      </c>
      <c r="AO479" s="16" t="str">
        <f t="shared" si="266"/>
        <v/>
      </c>
      <c r="AP479" s="16" t="str">
        <f t="shared" si="267"/>
        <v/>
      </c>
      <c r="AQ479" s="16" t="str">
        <f t="shared" si="268"/>
        <v/>
      </c>
      <c r="AR479" s="16" t="str">
        <f t="shared" si="269"/>
        <v/>
      </c>
      <c r="AS479" s="16" t="str">
        <f t="shared" si="270"/>
        <v/>
      </c>
      <c r="AT479" s="17" t="str">
        <f t="shared" si="286"/>
        <v/>
      </c>
      <c r="AU479" s="17" t="str">
        <f t="shared" si="287"/>
        <v/>
      </c>
      <c r="AV479" s="17" t="str">
        <f t="shared" si="288"/>
        <v/>
      </c>
      <c r="AW479" s="17" t="str">
        <f t="shared" si="289"/>
        <v/>
      </c>
      <c r="AX479" s="17" t="str">
        <f t="shared" si="290"/>
        <v/>
      </c>
      <c r="AY479" s="17" t="str">
        <f t="shared" si="271"/>
        <v/>
      </c>
      <c r="AZ479" s="17" t="str">
        <f t="shared" si="272"/>
        <v/>
      </c>
      <c r="BA479" s="17" t="str">
        <f t="shared" si="273"/>
        <v/>
      </c>
      <c r="BB479" s="17" t="str">
        <f t="shared" si="274"/>
        <v/>
      </c>
      <c r="BC479" s="17" t="str">
        <f t="shared" si="275"/>
        <v/>
      </c>
      <c r="BD479" s="17" t="str">
        <f>IF(OR(AE479="",B479=""),"",SUMIFS($AE$2:AE479,$B$2:B479,B479))</f>
        <v/>
      </c>
      <c r="BE479" s="17" t="str">
        <f>IF(OR(AF479="",B479=""),"",SUMIFS($AF$2:AF479,$B$2:B479,B479))</f>
        <v/>
      </c>
      <c r="BF479" s="17" t="str">
        <f>IF(OR(AG479="",B479=""),"",SUMIFS($AG$2:AG479,$B$2:B479,B479))</f>
        <v/>
      </c>
      <c r="BG479" s="17" t="str">
        <f>IF(OR(AH479="",B479=""),"",SUMIFS($AH$2:AH479,$B$2:B479,B479))</f>
        <v/>
      </c>
      <c r="BH479" s="17" t="str">
        <f>IF(OR(AI479="",B479=""),"",SUMIFS($AI$2:AI479,$B$2:B479,B479))</f>
        <v/>
      </c>
      <c r="BI479" s="17" t="str">
        <f t="shared" si="291"/>
        <v/>
      </c>
      <c r="BJ479" s="17" t="str">
        <f t="shared" si="292"/>
        <v/>
      </c>
      <c r="BK479" s="17" t="str">
        <f t="shared" si="293"/>
        <v/>
      </c>
      <c r="BL479" s="17" t="str">
        <f t="shared" si="294"/>
        <v/>
      </c>
      <c r="BM479" s="17" t="str">
        <f t="shared" si="295"/>
        <v/>
      </c>
      <c r="BN479" s="17" t="str">
        <f t="shared" si="276"/>
        <v/>
      </c>
      <c r="BO479" s="17" t="str">
        <f t="shared" si="277"/>
        <v/>
      </c>
      <c r="BP479" s="17" t="str">
        <f t="shared" si="278"/>
        <v/>
      </c>
      <c r="BQ479" s="17" t="str">
        <f t="shared" si="279"/>
        <v/>
      </c>
      <c r="BR479" s="17" t="str">
        <f t="shared" si="280"/>
        <v/>
      </c>
    </row>
    <row r="480" spans="1:70" x14ac:dyDescent="0.25">
      <c r="A480">
        <f t="shared" si="264"/>
        <v>479</v>
      </c>
      <c r="B480" s="9"/>
      <c r="C480" s="12"/>
      <c r="D480" s="11" t="str">
        <f t="shared" si="296"/>
        <v/>
      </c>
      <c r="E480" s="11" t="str">
        <f t="shared" si="265"/>
        <v/>
      </c>
      <c r="F480" s="12"/>
      <c r="G480" s="12"/>
      <c r="H480" s="12"/>
      <c r="I480" s="12"/>
      <c r="J480" s="13"/>
      <c r="K480" s="13"/>
      <c r="L480" s="13"/>
      <c r="M480" s="13"/>
      <c r="N480" s="12"/>
      <c r="O480" s="12"/>
      <c r="P480" s="14" t="str">
        <f t="shared" si="281"/>
        <v/>
      </c>
      <c r="Q480" s="14" t="str">
        <f t="shared" si="282"/>
        <v/>
      </c>
      <c r="R480" s="14" t="str">
        <f t="shared" si="283"/>
        <v/>
      </c>
      <c r="S480" s="14" t="str">
        <f t="shared" si="284"/>
        <v/>
      </c>
      <c r="T480" s="14" t="str">
        <f t="shared" si="285"/>
        <v/>
      </c>
      <c r="U480" s="15" t="str">
        <f>IF(P480="","",P480*Config!$B$6)</f>
        <v/>
      </c>
      <c r="V480" s="15" t="str">
        <f>IF(Q480="","",Q480*Config!$B$6)</f>
        <v/>
      </c>
      <c r="W480" s="15" t="str">
        <f>IF(R480="","",R480*Config!$B$6)</f>
        <v/>
      </c>
      <c r="X480" s="15" t="str">
        <f>IF(S480="","",S480*Config!$B$6)</f>
        <v/>
      </c>
      <c r="Y480" s="15" t="str">
        <f>IF(T480="","",T480*Config!$B$6)</f>
        <v/>
      </c>
      <c r="Z480" s="15" t="str">
        <f>IF(U480="","",Config!$B$4 + SUM($U$2:U480))</f>
        <v/>
      </c>
      <c r="AA480" s="15" t="str">
        <f>IF(V480="","",Config!$B$4 + SUM($V$2:V480))</f>
        <v/>
      </c>
      <c r="AB480" s="15" t="str">
        <f>IF(W480="","",Config!$B$4 + SUM($W$2:W480))</f>
        <v/>
      </c>
      <c r="AC480" s="15" t="str">
        <f>IF(X480="","",Config!$B$4 + SUM($X$2:X480))</f>
        <v/>
      </c>
      <c r="AD480" s="15" t="str">
        <f>IF(Y480="","",Config!$B$4 + SUM($Y$2:Y480))</f>
        <v/>
      </c>
      <c r="AE480" s="15" t="str">
        <f>IF(P480="","",P480*J480/100*Config!$B$11)</f>
        <v/>
      </c>
      <c r="AF480" s="15" t="str">
        <f>IF(Q480="","",Q480*J480/100*Config!$B$11)</f>
        <v/>
      </c>
      <c r="AG480" s="15" t="str">
        <f>IF(R480="","",R480*J480/100*Config!$B$11)</f>
        <v/>
      </c>
      <c r="AH480" s="15" t="str">
        <f>IF(S480="","",S480*J480/100*Config!$B$11)</f>
        <v/>
      </c>
      <c r="AI480" s="15" t="str">
        <f>IF(T480="","",T480*J480/100*Config!$B$11)</f>
        <v/>
      </c>
      <c r="AJ480" s="15" t="str">
        <f>IF(AE480="","",Config!$B$9 + SUM($AE$2:AE480))</f>
        <v/>
      </c>
      <c r="AK480" s="15" t="str">
        <f>IF(AF480="","",Config!$B$9 + SUM($AF$2:AF480))</f>
        <v/>
      </c>
      <c r="AL480" s="15" t="str">
        <f>IF(AG480="","",Config!$B$9 + SUM($AG$2:AG480))</f>
        <v/>
      </c>
      <c r="AM480" s="15" t="str">
        <f>IF(AH480="","",Config!$B$9 + SUM($AH$2:AH480))</f>
        <v/>
      </c>
      <c r="AN480" s="15" t="str">
        <f>IF(AI480="","",Config!$B$9 + SUM($AI$2:AI480))</f>
        <v/>
      </c>
      <c r="AO480" s="16" t="str">
        <f t="shared" si="266"/>
        <v/>
      </c>
      <c r="AP480" s="16" t="str">
        <f t="shared" si="267"/>
        <v/>
      </c>
      <c r="AQ480" s="16" t="str">
        <f t="shared" si="268"/>
        <v/>
      </c>
      <c r="AR480" s="16" t="str">
        <f t="shared" si="269"/>
        <v/>
      </c>
      <c r="AS480" s="16" t="str">
        <f t="shared" si="270"/>
        <v/>
      </c>
      <c r="AT480" s="17" t="str">
        <f t="shared" si="286"/>
        <v/>
      </c>
      <c r="AU480" s="17" t="str">
        <f t="shared" si="287"/>
        <v/>
      </c>
      <c r="AV480" s="17" t="str">
        <f t="shared" si="288"/>
        <v/>
      </c>
      <c r="AW480" s="17" t="str">
        <f t="shared" si="289"/>
        <v/>
      </c>
      <c r="AX480" s="17" t="str">
        <f t="shared" si="290"/>
        <v/>
      </c>
      <c r="AY480" s="17" t="str">
        <f t="shared" si="271"/>
        <v/>
      </c>
      <c r="AZ480" s="17" t="str">
        <f t="shared" si="272"/>
        <v/>
      </c>
      <c r="BA480" s="17" t="str">
        <f t="shared" si="273"/>
        <v/>
      </c>
      <c r="BB480" s="17" t="str">
        <f t="shared" si="274"/>
        <v/>
      </c>
      <c r="BC480" s="17" t="str">
        <f t="shared" si="275"/>
        <v/>
      </c>
      <c r="BD480" s="17" t="str">
        <f>IF(OR(AE480="",B480=""),"",SUMIFS($AE$2:AE480,$B$2:B480,B480))</f>
        <v/>
      </c>
      <c r="BE480" s="17" t="str">
        <f>IF(OR(AF480="",B480=""),"",SUMIFS($AF$2:AF480,$B$2:B480,B480))</f>
        <v/>
      </c>
      <c r="BF480" s="17" t="str">
        <f>IF(OR(AG480="",B480=""),"",SUMIFS($AG$2:AG480,$B$2:B480,B480))</f>
        <v/>
      </c>
      <c r="BG480" s="17" t="str">
        <f>IF(OR(AH480="",B480=""),"",SUMIFS($AH$2:AH480,$B$2:B480,B480))</f>
        <v/>
      </c>
      <c r="BH480" s="17" t="str">
        <f>IF(OR(AI480="",B480=""),"",SUMIFS($AI$2:AI480,$B$2:B480,B480))</f>
        <v/>
      </c>
      <c r="BI480" s="17" t="str">
        <f t="shared" si="291"/>
        <v/>
      </c>
      <c r="BJ480" s="17" t="str">
        <f t="shared" si="292"/>
        <v/>
      </c>
      <c r="BK480" s="17" t="str">
        <f t="shared" si="293"/>
        <v/>
      </c>
      <c r="BL480" s="17" t="str">
        <f t="shared" si="294"/>
        <v/>
      </c>
      <c r="BM480" s="17" t="str">
        <f t="shared" si="295"/>
        <v/>
      </c>
      <c r="BN480" s="17" t="str">
        <f t="shared" si="276"/>
        <v/>
      </c>
      <c r="BO480" s="17" t="str">
        <f t="shared" si="277"/>
        <v/>
      </c>
      <c r="BP480" s="17" t="str">
        <f t="shared" si="278"/>
        <v/>
      </c>
      <c r="BQ480" s="17" t="str">
        <f t="shared" si="279"/>
        <v/>
      </c>
      <c r="BR480" s="17" t="str">
        <f t="shared" si="280"/>
        <v/>
      </c>
    </row>
    <row r="481" spans="1:70" x14ac:dyDescent="0.25">
      <c r="A481">
        <f t="shared" si="264"/>
        <v>480</v>
      </c>
      <c r="B481" s="9"/>
      <c r="C481" s="12"/>
      <c r="D481" s="11" t="str">
        <f t="shared" si="296"/>
        <v/>
      </c>
      <c r="E481" s="11" t="str">
        <f t="shared" si="265"/>
        <v/>
      </c>
      <c r="F481" s="12"/>
      <c r="G481" s="12"/>
      <c r="H481" s="12"/>
      <c r="I481" s="12"/>
      <c r="J481" s="13"/>
      <c r="K481" s="13"/>
      <c r="L481" s="13"/>
      <c r="M481" s="13"/>
      <c r="N481" s="12"/>
      <c r="O481" s="12"/>
      <c r="P481" s="14" t="str">
        <f t="shared" si="281"/>
        <v/>
      </c>
      <c r="Q481" s="14" t="str">
        <f t="shared" si="282"/>
        <v/>
      </c>
      <c r="R481" s="14" t="str">
        <f t="shared" si="283"/>
        <v/>
      </c>
      <c r="S481" s="14" t="str">
        <f t="shared" si="284"/>
        <v/>
      </c>
      <c r="T481" s="14" t="str">
        <f t="shared" si="285"/>
        <v/>
      </c>
      <c r="U481" s="15" t="str">
        <f>IF(P481="","",P481*Config!$B$6)</f>
        <v/>
      </c>
      <c r="V481" s="15" t="str">
        <f>IF(Q481="","",Q481*Config!$B$6)</f>
        <v/>
      </c>
      <c r="W481" s="15" t="str">
        <f>IF(R481="","",R481*Config!$B$6)</f>
        <v/>
      </c>
      <c r="X481" s="15" t="str">
        <f>IF(S481="","",S481*Config!$B$6)</f>
        <v/>
      </c>
      <c r="Y481" s="15" t="str">
        <f>IF(T481="","",T481*Config!$B$6)</f>
        <v/>
      </c>
      <c r="Z481" s="15" t="str">
        <f>IF(U481="","",Config!$B$4 + SUM($U$2:U481))</f>
        <v/>
      </c>
      <c r="AA481" s="15" t="str">
        <f>IF(V481="","",Config!$B$4 + SUM($V$2:V481))</f>
        <v/>
      </c>
      <c r="AB481" s="15" t="str">
        <f>IF(W481="","",Config!$B$4 + SUM($W$2:W481))</f>
        <v/>
      </c>
      <c r="AC481" s="15" t="str">
        <f>IF(X481="","",Config!$B$4 + SUM($X$2:X481))</f>
        <v/>
      </c>
      <c r="AD481" s="15" t="str">
        <f>IF(Y481="","",Config!$B$4 + SUM($Y$2:Y481))</f>
        <v/>
      </c>
      <c r="AE481" s="15" t="str">
        <f>IF(P481="","",P481*J481/100*Config!$B$11)</f>
        <v/>
      </c>
      <c r="AF481" s="15" t="str">
        <f>IF(Q481="","",Q481*J481/100*Config!$B$11)</f>
        <v/>
      </c>
      <c r="AG481" s="15" t="str">
        <f>IF(R481="","",R481*J481/100*Config!$B$11)</f>
        <v/>
      </c>
      <c r="AH481" s="15" t="str">
        <f>IF(S481="","",S481*J481/100*Config!$B$11)</f>
        <v/>
      </c>
      <c r="AI481" s="15" t="str">
        <f>IF(T481="","",T481*J481/100*Config!$B$11)</f>
        <v/>
      </c>
      <c r="AJ481" s="15" t="str">
        <f>IF(AE481="","",Config!$B$9 + SUM($AE$2:AE481))</f>
        <v/>
      </c>
      <c r="AK481" s="15" t="str">
        <f>IF(AF481="","",Config!$B$9 + SUM($AF$2:AF481))</f>
        <v/>
      </c>
      <c r="AL481" s="15" t="str">
        <f>IF(AG481="","",Config!$B$9 + SUM($AG$2:AG481))</f>
        <v/>
      </c>
      <c r="AM481" s="15" t="str">
        <f>IF(AH481="","",Config!$B$9 + SUM($AH$2:AH481))</f>
        <v/>
      </c>
      <c r="AN481" s="15" t="str">
        <f>IF(AI481="","",Config!$B$9 + SUM($AI$2:AI481))</f>
        <v/>
      </c>
      <c r="AO481" s="16" t="str">
        <f t="shared" si="266"/>
        <v/>
      </c>
      <c r="AP481" s="16" t="str">
        <f t="shared" si="267"/>
        <v/>
      </c>
      <c r="AQ481" s="16" t="str">
        <f t="shared" si="268"/>
        <v/>
      </c>
      <c r="AR481" s="16" t="str">
        <f t="shared" si="269"/>
        <v/>
      </c>
      <c r="AS481" s="16" t="str">
        <f t="shared" si="270"/>
        <v/>
      </c>
      <c r="AT481" s="17" t="str">
        <f t="shared" si="286"/>
        <v/>
      </c>
      <c r="AU481" s="17" t="str">
        <f t="shared" si="287"/>
        <v/>
      </c>
      <c r="AV481" s="17" t="str">
        <f t="shared" si="288"/>
        <v/>
      </c>
      <c r="AW481" s="17" t="str">
        <f t="shared" si="289"/>
        <v/>
      </c>
      <c r="AX481" s="17" t="str">
        <f t="shared" si="290"/>
        <v/>
      </c>
      <c r="AY481" s="17" t="str">
        <f t="shared" si="271"/>
        <v/>
      </c>
      <c r="AZ481" s="17" t="str">
        <f t="shared" si="272"/>
        <v/>
      </c>
      <c r="BA481" s="17" t="str">
        <f t="shared" si="273"/>
        <v/>
      </c>
      <c r="BB481" s="17" t="str">
        <f t="shared" si="274"/>
        <v/>
      </c>
      <c r="BC481" s="17" t="str">
        <f t="shared" si="275"/>
        <v/>
      </c>
      <c r="BD481" s="17" t="str">
        <f>IF(OR(AE481="",B481=""),"",SUMIFS($AE$2:AE481,$B$2:B481,B481))</f>
        <v/>
      </c>
      <c r="BE481" s="17" t="str">
        <f>IF(OR(AF481="",B481=""),"",SUMIFS($AF$2:AF481,$B$2:B481,B481))</f>
        <v/>
      </c>
      <c r="BF481" s="17" t="str">
        <f>IF(OR(AG481="",B481=""),"",SUMIFS($AG$2:AG481,$B$2:B481,B481))</f>
        <v/>
      </c>
      <c r="BG481" s="17" t="str">
        <f>IF(OR(AH481="",B481=""),"",SUMIFS($AH$2:AH481,$B$2:B481,B481))</f>
        <v/>
      </c>
      <c r="BH481" s="17" t="str">
        <f>IF(OR(AI481="",B481=""),"",SUMIFS($AI$2:AI481,$B$2:B481,B481))</f>
        <v/>
      </c>
      <c r="BI481" s="17" t="str">
        <f t="shared" si="291"/>
        <v/>
      </c>
      <c r="BJ481" s="17" t="str">
        <f t="shared" si="292"/>
        <v/>
      </c>
      <c r="BK481" s="17" t="str">
        <f t="shared" si="293"/>
        <v/>
      </c>
      <c r="BL481" s="17" t="str">
        <f t="shared" si="294"/>
        <v/>
      </c>
      <c r="BM481" s="17" t="str">
        <f t="shared" si="295"/>
        <v/>
      </c>
      <c r="BN481" s="17" t="str">
        <f t="shared" si="276"/>
        <v/>
      </c>
      <c r="BO481" s="17" t="str">
        <f t="shared" si="277"/>
        <v/>
      </c>
      <c r="BP481" s="17" t="str">
        <f t="shared" si="278"/>
        <v/>
      </c>
      <c r="BQ481" s="17" t="str">
        <f t="shared" si="279"/>
        <v/>
      </c>
      <c r="BR481" s="17" t="str">
        <f t="shared" si="280"/>
        <v/>
      </c>
    </row>
    <row r="482" spans="1:70" x14ac:dyDescent="0.25">
      <c r="A482">
        <f t="shared" si="264"/>
        <v>481</v>
      </c>
      <c r="B482" s="9"/>
      <c r="C482" s="12"/>
      <c r="D482" s="11" t="str">
        <f t="shared" si="296"/>
        <v/>
      </c>
      <c r="E482" s="11" t="str">
        <f t="shared" si="265"/>
        <v/>
      </c>
      <c r="F482" s="12"/>
      <c r="G482" s="12"/>
      <c r="H482" s="12"/>
      <c r="I482" s="12"/>
      <c r="J482" s="13"/>
      <c r="K482" s="13"/>
      <c r="L482" s="13"/>
      <c r="M482" s="13"/>
      <c r="N482" s="12"/>
      <c r="O482" s="12"/>
      <c r="P482" s="14" t="str">
        <f t="shared" si="281"/>
        <v/>
      </c>
      <c r="Q482" s="14" t="str">
        <f t="shared" si="282"/>
        <v/>
      </c>
      <c r="R482" s="14" t="str">
        <f t="shared" si="283"/>
        <v/>
      </c>
      <c r="S482" s="14" t="str">
        <f t="shared" si="284"/>
        <v/>
      </c>
      <c r="T482" s="14" t="str">
        <f t="shared" si="285"/>
        <v/>
      </c>
      <c r="U482" s="15" t="str">
        <f>IF(P482="","",P482*Config!$B$6)</f>
        <v/>
      </c>
      <c r="V482" s="15" t="str">
        <f>IF(Q482="","",Q482*Config!$B$6)</f>
        <v/>
      </c>
      <c r="W482" s="15" t="str">
        <f>IF(R482="","",R482*Config!$B$6)</f>
        <v/>
      </c>
      <c r="X482" s="15" t="str">
        <f>IF(S482="","",S482*Config!$B$6)</f>
        <v/>
      </c>
      <c r="Y482" s="15" t="str">
        <f>IF(T482="","",T482*Config!$B$6)</f>
        <v/>
      </c>
      <c r="Z482" s="15" t="str">
        <f>IF(U482="","",Config!$B$4 + SUM($U$2:U482))</f>
        <v/>
      </c>
      <c r="AA482" s="15" t="str">
        <f>IF(V482="","",Config!$B$4 + SUM($V$2:V482))</f>
        <v/>
      </c>
      <c r="AB482" s="15" t="str">
        <f>IF(W482="","",Config!$B$4 + SUM($W$2:W482))</f>
        <v/>
      </c>
      <c r="AC482" s="15" t="str">
        <f>IF(X482="","",Config!$B$4 + SUM($X$2:X482))</f>
        <v/>
      </c>
      <c r="AD482" s="15" t="str">
        <f>IF(Y482="","",Config!$B$4 + SUM($Y$2:Y482))</f>
        <v/>
      </c>
      <c r="AE482" s="15" t="str">
        <f>IF(P482="","",P482*J482/100*Config!$B$11)</f>
        <v/>
      </c>
      <c r="AF482" s="15" t="str">
        <f>IF(Q482="","",Q482*J482/100*Config!$B$11)</f>
        <v/>
      </c>
      <c r="AG482" s="15" t="str">
        <f>IF(R482="","",R482*J482/100*Config!$B$11)</f>
        <v/>
      </c>
      <c r="AH482" s="15" t="str">
        <f>IF(S482="","",S482*J482/100*Config!$B$11)</f>
        <v/>
      </c>
      <c r="AI482" s="15" t="str">
        <f>IF(T482="","",T482*J482/100*Config!$B$11)</f>
        <v/>
      </c>
      <c r="AJ482" s="15" t="str">
        <f>IF(AE482="","",Config!$B$9 + SUM($AE$2:AE482))</f>
        <v/>
      </c>
      <c r="AK482" s="15" t="str">
        <f>IF(AF482="","",Config!$B$9 + SUM($AF$2:AF482))</f>
        <v/>
      </c>
      <c r="AL482" s="15" t="str">
        <f>IF(AG482="","",Config!$B$9 + SUM($AG$2:AG482))</f>
        <v/>
      </c>
      <c r="AM482" s="15" t="str">
        <f>IF(AH482="","",Config!$B$9 + SUM($AH$2:AH482))</f>
        <v/>
      </c>
      <c r="AN482" s="15" t="str">
        <f>IF(AI482="","",Config!$B$9 + SUM($AI$2:AI482))</f>
        <v/>
      </c>
      <c r="AO482" s="16" t="str">
        <f t="shared" si="266"/>
        <v/>
      </c>
      <c r="AP482" s="16" t="str">
        <f t="shared" si="267"/>
        <v/>
      </c>
      <c r="AQ482" s="16" t="str">
        <f t="shared" si="268"/>
        <v/>
      </c>
      <c r="AR482" s="16" t="str">
        <f t="shared" si="269"/>
        <v/>
      </c>
      <c r="AS482" s="16" t="str">
        <f t="shared" si="270"/>
        <v/>
      </c>
      <c r="AT482" s="17" t="str">
        <f t="shared" si="286"/>
        <v/>
      </c>
      <c r="AU482" s="17" t="str">
        <f t="shared" si="287"/>
        <v/>
      </c>
      <c r="AV482" s="17" t="str">
        <f t="shared" si="288"/>
        <v/>
      </c>
      <c r="AW482" s="17" t="str">
        <f t="shared" si="289"/>
        <v/>
      </c>
      <c r="AX482" s="17" t="str">
        <f t="shared" si="290"/>
        <v/>
      </c>
      <c r="AY482" s="17" t="str">
        <f t="shared" si="271"/>
        <v/>
      </c>
      <c r="AZ482" s="17" t="str">
        <f t="shared" si="272"/>
        <v/>
      </c>
      <c r="BA482" s="17" t="str">
        <f t="shared" si="273"/>
        <v/>
      </c>
      <c r="BB482" s="17" t="str">
        <f t="shared" si="274"/>
        <v/>
      </c>
      <c r="BC482" s="17" t="str">
        <f t="shared" si="275"/>
        <v/>
      </c>
      <c r="BD482" s="17" t="str">
        <f>IF(OR(AE482="",B482=""),"",SUMIFS($AE$2:AE482,$B$2:B482,B482))</f>
        <v/>
      </c>
      <c r="BE482" s="17" t="str">
        <f>IF(OR(AF482="",B482=""),"",SUMIFS($AF$2:AF482,$B$2:B482,B482))</f>
        <v/>
      </c>
      <c r="BF482" s="17" t="str">
        <f>IF(OR(AG482="",B482=""),"",SUMIFS($AG$2:AG482,$B$2:B482,B482))</f>
        <v/>
      </c>
      <c r="BG482" s="17" t="str">
        <f>IF(OR(AH482="",B482=""),"",SUMIFS($AH$2:AH482,$B$2:B482,B482))</f>
        <v/>
      </c>
      <c r="BH482" s="17" t="str">
        <f>IF(OR(AI482="",B482=""),"",SUMIFS($AI$2:AI482,$B$2:B482,B482))</f>
        <v/>
      </c>
      <c r="BI482" s="17" t="str">
        <f t="shared" si="291"/>
        <v/>
      </c>
      <c r="BJ482" s="17" t="str">
        <f t="shared" si="292"/>
        <v/>
      </c>
      <c r="BK482" s="17" t="str">
        <f t="shared" si="293"/>
        <v/>
      </c>
      <c r="BL482" s="17" t="str">
        <f t="shared" si="294"/>
        <v/>
      </c>
      <c r="BM482" s="17" t="str">
        <f t="shared" si="295"/>
        <v/>
      </c>
      <c r="BN482" s="17" t="str">
        <f t="shared" si="276"/>
        <v/>
      </c>
      <c r="BO482" s="17" t="str">
        <f t="shared" si="277"/>
        <v/>
      </c>
      <c r="BP482" s="17" t="str">
        <f t="shared" si="278"/>
        <v/>
      </c>
      <c r="BQ482" s="17" t="str">
        <f t="shared" si="279"/>
        <v/>
      </c>
      <c r="BR482" s="17" t="str">
        <f t="shared" si="280"/>
        <v/>
      </c>
    </row>
    <row r="483" spans="1:70" x14ac:dyDescent="0.25">
      <c r="A483">
        <f t="shared" si="264"/>
        <v>482</v>
      </c>
      <c r="B483" s="9"/>
      <c r="C483" s="12"/>
      <c r="D483" s="11" t="str">
        <f t="shared" si="296"/>
        <v/>
      </c>
      <c r="E483" s="11" t="str">
        <f t="shared" si="265"/>
        <v/>
      </c>
      <c r="F483" s="12"/>
      <c r="G483" s="12"/>
      <c r="H483" s="12"/>
      <c r="I483" s="12"/>
      <c r="J483" s="13"/>
      <c r="K483" s="13"/>
      <c r="L483" s="13"/>
      <c r="M483" s="13"/>
      <c r="N483" s="12"/>
      <c r="O483" s="12"/>
      <c r="P483" s="14" t="str">
        <f t="shared" si="281"/>
        <v/>
      </c>
      <c r="Q483" s="14" t="str">
        <f t="shared" si="282"/>
        <v/>
      </c>
      <c r="R483" s="14" t="str">
        <f t="shared" si="283"/>
        <v/>
      </c>
      <c r="S483" s="14" t="str">
        <f t="shared" si="284"/>
        <v/>
      </c>
      <c r="T483" s="14" t="str">
        <f t="shared" si="285"/>
        <v/>
      </c>
      <c r="U483" s="15" t="str">
        <f>IF(P483="","",P483*Config!$B$6)</f>
        <v/>
      </c>
      <c r="V483" s="15" t="str">
        <f>IF(Q483="","",Q483*Config!$B$6)</f>
        <v/>
      </c>
      <c r="W483" s="15" t="str">
        <f>IF(R483="","",R483*Config!$B$6)</f>
        <v/>
      </c>
      <c r="X483" s="15" t="str">
        <f>IF(S483="","",S483*Config!$B$6)</f>
        <v/>
      </c>
      <c r="Y483" s="15" t="str">
        <f>IF(T483="","",T483*Config!$B$6)</f>
        <v/>
      </c>
      <c r="Z483" s="15" t="str">
        <f>IF(U483="","",Config!$B$4 + SUM($U$2:U483))</f>
        <v/>
      </c>
      <c r="AA483" s="15" t="str">
        <f>IF(V483="","",Config!$B$4 + SUM($V$2:V483))</f>
        <v/>
      </c>
      <c r="AB483" s="15" t="str">
        <f>IF(W483="","",Config!$B$4 + SUM($W$2:W483))</f>
        <v/>
      </c>
      <c r="AC483" s="15" t="str">
        <f>IF(X483="","",Config!$B$4 + SUM($X$2:X483))</f>
        <v/>
      </c>
      <c r="AD483" s="15" t="str">
        <f>IF(Y483="","",Config!$B$4 + SUM($Y$2:Y483))</f>
        <v/>
      </c>
      <c r="AE483" s="15" t="str">
        <f>IF(P483="","",P483*J483/100*Config!$B$11)</f>
        <v/>
      </c>
      <c r="AF483" s="15" t="str">
        <f>IF(Q483="","",Q483*J483/100*Config!$B$11)</f>
        <v/>
      </c>
      <c r="AG483" s="15" t="str">
        <f>IF(R483="","",R483*J483/100*Config!$B$11)</f>
        <v/>
      </c>
      <c r="AH483" s="15" t="str">
        <f>IF(S483="","",S483*J483/100*Config!$B$11)</f>
        <v/>
      </c>
      <c r="AI483" s="15" t="str">
        <f>IF(T483="","",T483*J483/100*Config!$B$11)</f>
        <v/>
      </c>
      <c r="AJ483" s="15" t="str">
        <f>IF(AE483="","",Config!$B$9 + SUM($AE$2:AE483))</f>
        <v/>
      </c>
      <c r="AK483" s="15" t="str">
        <f>IF(AF483="","",Config!$B$9 + SUM($AF$2:AF483))</f>
        <v/>
      </c>
      <c r="AL483" s="15" t="str">
        <f>IF(AG483="","",Config!$B$9 + SUM($AG$2:AG483))</f>
        <v/>
      </c>
      <c r="AM483" s="15" t="str">
        <f>IF(AH483="","",Config!$B$9 + SUM($AH$2:AH483))</f>
        <v/>
      </c>
      <c r="AN483" s="15" t="str">
        <f>IF(AI483="","",Config!$B$9 + SUM($AI$2:AI483))</f>
        <v/>
      </c>
      <c r="AO483" s="16" t="str">
        <f t="shared" si="266"/>
        <v/>
      </c>
      <c r="AP483" s="16" t="str">
        <f t="shared" si="267"/>
        <v/>
      </c>
      <c r="AQ483" s="16" t="str">
        <f t="shared" si="268"/>
        <v/>
      </c>
      <c r="AR483" s="16" t="str">
        <f t="shared" si="269"/>
        <v/>
      </c>
      <c r="AS483" s="16" t="str">
        <f t="shared" si="270"/>
        <v/>
      </c>
      <c r="AT483" s="17" t="str">
        <f t="shared" si="286"/>
        <v/>
      </c>
      <c r="AU483" s="17" t="str">
        <f t="shared" si="287"/>
        <v/>
      </c>
      <c r="AV483" s="17" t="str">
        <f t="shared" si="288"/>
        <v/>
      </c>
      <c r="AW483" s="17" t="str">
        <f t="shared" si="289"/>
        <v/>
      </c>
      <c r="AX483" s="17" t="str">
        <f t="shared" si="290"/>
        <v/>
      </c>
      <c r="AY483" s="17" t="str">
        <f t="shared" si="271"/>
        <v/>
      </c>
      <c r="AZ483" s="17" t="str">
        <f t="shared" si="272"/>
        <v/>
      </c>
      <c r="BA483" s="17" t="str">
        <f t="shared" si="273"/>
        <v/>
      </c>
      <c r="BB483" s="17" t="str">
        <f t="shared" si="274"/>
        <v/>
      </c>
      <c r="BC483" s="17" t="str">
        <f t="shared" si="275"/>
        <v/>
      </c>
      <c r="BD483" s="17" t="str">
        <f>IF(OR(AE483="",B483=""),"",SUMIFS($AE$2:AE483,$B$2:B483,B483))</f>
        <v/>
      </c>
      <c r="BE483" s="17" t="str">
        <f>IF(OR(AF483="",B483=""),"",SUMIFS($AF$2:AF483,$B$2:B483,B483))</f>
        <v/>
      </c>
      <c r="BF483" s="17" t="str">
        <f>IF(OR(AG483="",B483=""),"",SUMIFS($AG$2:AG483,$B$2:B483,B483))</f>
        <v/>
      </c>
      <c r="BG483" s="17" t="str">
        <f>IF(OR(AH483="",B483=""),"",SUMIFS($AH$2:AH483,$B$2:B483,B483))</f>
        <v/>
      </c>
      <c r="BH483" s="17" t="str">
        <f>IF(OR(AI483="",B483=""),"",SUMIFS($AI$2:AI483,$B$2:B483,B483))</f>
        <v/>
      </c>
      <c r="BI483" s="17" t="str">
        <f t="shared" si="291"/>
        <v/>
      </c>
      <c r="BJ483" s="17" t="str">
        <f t="shared" si="292"/>
        <v/>
      </c>
      <c r="BK483" s="17" t="str">
        <f t="shared" si="293"/>
        <v/>
      </c>
      <c r="BL483" s="17" t="str">
        <f t="shared" si="294"/>
        <v/>
      </c>
      <c r="BM483" s="17" t="str">
        <f t="shared" si="295"/>
        <v/>
      </c>
      <c r="BN483" s="17" t="str">
        <f t="shared" si="276"/>
        <v/>
      </c>
      <c r="BO483" s="17" t="str">
        <f t="shared" si="277"/>
        <v/>
      </c>
      <c r="BP483" s="17" t="str">
        <f t="shared" si="278"/>
        <v/>
      </c>
      <c r="BQ483" s="17" t="str">
        <f t="shared" si="279"/>
        <v/>
      </c>
      <c r="BR483" s="17" t="str">
        <f t="shared" si="280"/>
        <v/>
      </c>
    </row>
    <row r="484" spans="1:70" x14ac:dyDescent="0.25">
      <c r="A484">
        <f t="shared" si="264"/>
        <v>483</v>
      </c>
      <c r="B484" s="9"/>
      <c r="C484" s="12"/>
      <c r="D484" s="11" t="str">
        <f t="shared" si="296"/>
        <v/>
      </c>
      <c r="E484" s="11" t="str">
        <f t="shared" si="265"/>
        <v/>
      </c>
      <c r="F484" s="12"/>
      <c r="G484" s="12"/>
      <c r="H484" s="12"/>
      <c r="I484" s="12"/>
      <c r="J484" s="13"/>
      <c r="K484" s="13"/>
      <c r="L484" s="13"/>
      <c r="M484" s="13"/>
      <c r="N484" s="12"/>
      <c r="O484" s="12"/>
      <c r="P484" s="14" t="str">
        <f t="shared" si="281"/>
        <v/>
      </c>
      <c r="Q484" s="14" t="str">
        <f t="shared" si="282"/>
        <v/>
      </c>
      <c r="R484" s="14" t="str">
        <f t="shared" si="283"/>
        <v/>
      </c>
      <c r="S484" s="14" t="str">
        <f t="shared" si="284"/>
        <v/>
      </c>
      <c r="T484" s="14" t="str">
        <f t="shared" si="285"/>
        <v/>
      </c>
      <c r="U484" s="15" t="str">
        <f>IF(P484="","",P484*Config!$B$6)</f>
        <v/>
      </c>
      <c r="V484" s="15" t="str">
        <f>IF(Q484="","",Q484*Config!$B$6)</f>
        <v/>
      </c>
      <c r="W484" s="15" t="str">
        <f>IF(R484="","",R484*Config!$B$6)</f>
        <v/>
      </c>
      <c r="X484" s="15" t="str">
        <f>IF(S484="","",S484*Config!$B$6)</f>
        <v/>
      </c>
      <c r="Y484" s="15" t="str">
        <f>IF(T484="","",T484*Config!$B$6)</f>
        <v/>
      </c>
      <c r="Z484" s="15" t="str">
        <f>IF(U484="","",Config!$B$4 + SUM($U$2:U484))</f>
        <v/>
      </c>
      <c r="AA484" s="15" t="str">
        <f>IF(V484="","",Config!$B$4 + SUM($V$2:V484))</f>
        <v/>
      </c>
      <c r="AB484" s="15" t="str">
        <f>IF(W484="","",Config!$B$4 + SUM($W$2:W484))</f>
        <v/>
      </c>
      <c r="AC484" s="15" t="str">
        <f>IF(X484="","",Config!$B$4 + SUM($X$2:X484))</f>
        <v/>
      </c>
      <c r="AD484" s="15" t="str">
        <f>IF(Y484="","",Config!$B$4 + SUM($Y$2:Y484))</f>
        <v/>
      </c>
      <c r="AE484" s="15" t="str">
        <f>IF(P484="","",P484*J484/100*Config!$B$11)</f>
        <v/>
      </c>
      <c r="AF484" s="15" t="str">
        <f>IF(Q484="","",Q484*J484/100*Config!$B$11)</f>
        <v/>
      </c>
      <c r="AG484" s="15" t="str">
        <f>IF(R484="","",R484*J484/100*Config!$B$11)</f>
        <v/>
      </c>
      <c r="AH484" s="15" t="str">
        <f>IF(S484="","",S484*J484/100*Config!$B$11)</f>
        <v/>
      </c>
      <c r="AI484" s="15" t="str">
        <f>IF(T484="","",T484*J484/100*Config!$B$11)</f>
        <v/>
      </c>
      <c r="AJ484" s="15" t="str">
        <f>IF(AE484="","",Config!$B$9 + SUM($AE$2:AE484))</f>
        <v/>
      </c>
      <c r="AK484" s="15" t="str">
        <f>IF(AF484="","",Config!$B$9 + SUM($AF$2:AF484))</f>
        <v/>
      </c>
      <c r="AL484" s="15" t="str">
        <f>IF(AG484="","",Config!$B$9 + SUM($AG$2:AG484))</f>
        <v/>
      </c>
      <c r="AM484" s="15" t="str">
        <f>IF(AH484="","",Config!$B$9 + SUM($AH$2:AH484))</f>
        <v/>
      </c>
      <c r="AN484" s="15" t="str">
        <f>IF(AI484="","",Config!$B$9 + SUM($AI$2:AI484))</f>
        <v/>
      </c>
      <c r="AO484" s="16" t="str">
        <f t="shared" si="266"/>
        <v/>
      </c>
      <c r="AP484" s="16" t="str">
        <f t="shared" si="267"/>
        <v/>
      </c>
      <c r="AQ484" s="16" t="str">
        <f t="shared" si="268"/>
        <v/>
      </c>
      <c r="AR484" s="16" t="str">
        <f t="shared" si="269"/>
        <v/>
      </c>
      <c r="AS484" s="16" t="str">
        <f t="shared" si="270"/>
        <v/>
      </c>
      <c r="AT484" s="17" t="str">
        <f t="shared" si="286"/>
        <v/>
      </c>
      <c r="AU484" s="17" t="str">
        <f t="shared" si="287"/>
        <v/>
      </c>
      <c r="AV484" s="17" t="str">
        <f t="shared" si="288"/>
        <v/>
      </c>
      <c r="AW484" s="17" t="str">
        <f t="shared" si="289"/>
        <v/>
      </c>
      <c r="AX484" s="17" t="str">
        <f t="shared" si="290"/>
        <v/>
      </c>
      <c r="AY484" s="17" t="str">
        <f t="shared" si="271"/>
        <v/>
      </c>
      <c r="AZ484" s="17" t="str">
        <f t="shared" si="272"/>
        <v/>
      </c>
      <c r="BA484" s="17" t="str">
        <f t="shared" si="273"/>
        <v/>
      </c>
      <c r="BB484" s="17" t="str">
        <f t="shared" si="274"/>
        <v/>
      </c>
      <c r="BC484" s="17" t="str">
        <f t="shared" si="275"/>
        <v/>
      </c>
      <c r="BD484" s="17" t="str">
        <f>IF(OR(AE484="",B484=""),"",SUMIFS($AE$2:AE484,$B$2:B484,B484))</f>
        <v/>
      </c>
      <c r="BE484" s="17" t="str">
        <f>IF(OR(AF484="",B484=""),"",SUMIFS($AF$2:AF484,$B$2:B484,B484))</f>
        <v/>
      </c>
      <c r="BF484" s="17" t="str">
        <f>IF(OR(AG484="",B484=""),"",SUMIFS($AG$2:AG484,$B$2:B484,B484))</f>
        <v/>
      </c>
      <c r="BG484" s="17" t="str">
        <f>IF(OR(AH484="",B484=""),"",SUMIFS($AH$2:AH484,$B$2:B484,B484))</f>
        <v/>
      </c>
      <c r="BH484" s="17" t="str">
        <f>IF(OR(AI484="",B484=""),"",SUMIFS($AI$2:AI484,$B$2:B484,B484))</f>
        <v/>
      </c>
      <c r="BI484" s="17" t="str">
        <f t="shared" si="291"/>
        <v/>
      </c>
      <c r="BJ484" s="17" t="str">
        <f t="shared" si="292"/>
        <v/>
      </c>
      <c r="BK484" s="17" t="str">
        <f t="shared" si="293"/>
        <v/>
      </c>
      <c r="BL484" s="17" t="str">
        <f t="shared" si="294"/>
        <v/>
      </c>
      <c r="BM484" s="17" t="str">
        <f t="shared" si="295"/>
        <v/>
      </c>
      <c r="BN484" s="17" t="str">
        <f t="shared" si="276"/>
        <v/>
      </c>
      <c r="BO484" s="17" t="str">
        <f t="shared" si="277"/>
        <v/>
      </c>
      <c r="BP484" s="17" t="str">
        <f t="shared" si="278"/>
        <v/>
      </c>
      <c r="BQ484" s="17" t="str">
        <f t="shared" si="279"/>
        <v/>
      </c>
      <c r="BR484" s="17" t="str">
        <f t="shared" si="280"/>
        <v/>
      </c>
    </row>
    <row r="485" spans="1:70" x14ac:dyDescent="0.25">
      <c r="A485">
        <f t="shared" si="264"/>
        <v>484</v>
      </c>
      <c r="B485" s="9"/>
      <c r="C485" s="12"/>
      <c r="D485" s="11" t="str">
        <f t="shared" si="296"/>
        <v/>
      </c>
      <c r="E485" s="11" t="str">
        <f t="shared" si="265"/>
        <v/>
      </c>
      <c r="F485" s="12"/>
      <c r="G485" s="12"/>
      <c r="H485" s="12"/>
      <c r="I485" s="12"/>
      <c r="J485" s="13"/>
      <c r="K485" s="13"/>
      <c r="L485" s="13"/>
      <c r="M485" s="13"/>
      <c r="N485" s="12"/>
      <c r="O485" s="12"/>
      <c r="P485" s="14" t="str">
        <f t="shared" si="281"/>
        <v/>
      </c>
      <c r="Q485" s="14" t="str">
        <f t="shared" si="282"/>
        <v/>
      </c>
      <c r="R485" s="14" t="str">
        <f t="shared" si="283"/>
        <v/>
      </c>
      <c r="S485" s="14" t="str">
        <f t="shared" si="284"/>
        <v/>
      </c>
      <c r="T485" s="14" t="str">
        <f t="shared" si="285"/>
        <v/>
      </c>
      <c r="U485" s="15" t="str">
        <f>IF(P485="","",P485*Config!$B$6)</f>
        <v/>
      </c>
      <c r="V485" s="15" t="str">
        <f>IF(Q485="","",Q485*Config!$B$6)</f>
        <v/>
      </c>
      <c r="W485" s="15" t="str">
        <f>IF(R485="","",R485*Config!$B$6)</f>
        <v/>
      </c>
      <c r="X485" s="15" t="str">
        <f>IF(S485="","",S485*Config!$B$6)</f>
        <v/>
      </c>
      <c r="Y485" s="15" t="str">
        <f>IF(T485="","",T485*Config!$B$6)</f>
        <v/>
      </c>
      <c r="Z485" s="15" t="str">
        <f>IF(U485="","",Config!$B$4 + SUM($U$2:U485))</f>
        <v/>
      </c>
      <c r="AA485" s="15" t="str">
        <f>IF(V485="","",Config!$B$4 + SUM($V$2:V485))</f>
        <v/>
      </c>
      <c r="AB485" s="15" t="str">
        <f>IF(W485="","",Config!$B$4 + SUM($W$2:W485))</f>
        <v/>
      </c>
      <c r="AC485" s="15" t="str">
        <f>IF(X485="","",Config!$B$4 + SUM($X$2:X485))</f>
        <v/>
      </c>
      <c r="AD485" s="15" t="str">
        <f>IF(Y485="","",Config!$B$4 + SUM($Y$2:Y485))</f>
        <v/>
      </c>
      <c r="AE485" s="15" t="str">
        <f>IF(P485="","",P485*J485/100*Config!$B$11)</f>
        <v/>
      </c>
      <c r="AF485" s="15" t="str">
        <f>IF(Q485="","",Q485*J485/100*Config!$B$11)</f>
        <v/>
      </c>
      <c r="AG485" s="15" t="str">
        <f>IF(R485="","",R485*J485/100*Config!$B$11)</f>
        <v/>
      </c>
      <c r="AH485" s="15" t="str">
        <f>IF(S485="","",S485*J485/100*Config!$B$11)</f>
        <v/>
      </c>
      <c r="AI485" s="15" t="str">
        <f>IF(T485="","",T485*J485/100*Config!$B$11)</f>
        <v/>
      </c>
      <c r="AJ485" s="15" t="str">
        <f>IF(AE485="","",Config!$B$9 + SUM($AE$2:AE485))</f>
        <v/>
      </c>
      <c r="AK485" s="15" t="str">
        <f>IF(AF485="","",Config!$B$9 + SUM($AF$2:AF485))</f>
        <v/>
      </c>
      <c r="AL485" s="15" t="str">
        <f>IF(AG485="","",Config!$B$9 + SUM($AG$2:AG485))</f>
        <v/>
      </c>
      <c r="AM485" s="15" t="str">
        <f>IF(AH485="","",Config!$B$9 + SUM($AH$2:AH485))</f>
        <v/>
      </c>
      <c r="AN485" s="15" t="str">
        <f>IF(AI485="","",Config!$B$9 + SUM($AI$2:AI485))</f>
        <v/>
      </c>
      <c r="AO485" s="16" t="str">
        <f t="shared" si="266"/>
        <v/>
      </c>
      <c r="AP485" s="16" t="str">
        <f t="shared" si="267"/>
        <v/>
      </c>
      <c r="AQ485" s="16" t="str">
        <f t="shared" si="268"/>
        <v/>
      </c>
      <c r="AR485" s="16" t="str">
        <f t="shared" si="269"/>
        <v/>
      </c>
      <c r="AS485" s="16" t="str">
        <f t="shared" si="270"/>
        <v/>
      </c>
      <c r="AT485" s="17" t="str">
        <f t="shared" si="286"/>
        <v/>
      </c>
      <c r="AU485" s="17" t="str">
        <f t="shared" si="287"/>
        <v/>
      </c>
      <c r="AV485" s="17" t="str">
        <f t="shared" si="288"/>
        <v/>
      </c>
      <c r="AW485" s="17" t="str">
        <f t="shared" si="289"/>
        <v/>
      </c>
      <c r="AX485" s="17" t="str">
        <f t="shared" si="290"/>
        <v/>
      </c>
      <c r="AY485" s="17" t="str">
        <f t="shared" si="271"/>
        <v/>
      </c>
      <c r="AZ485" s="17" t="str">
        <f t="shared" si="272"/>
        <v/>
      </c>
      <c r="BA485" s="17" t="str">
        <f t="shared" si="273"/>
        <v/>
      </c>
      <c r="BB485" s="17" t="str">
        <f t="shared" si="274"/>
        <v/>
      </c>
      <c r="BC485" s="17" t="str">
        <f t="shared" si="275"/>
        <v/>
      </c>
      <c r="BD485" s="17" t="str">
        <f>IF(OR(AE485="",B485=""),"",SUMIFS($AE$2:AE485,$B$2:B485,B485))</f>
        <v/>
      </c>
      <c r="BE485" s="17" t="str">
        <f>IF(OR(AF485="",B485=""),"",SUMIFS($AF$2:AF485,$B$2:B485,B485))</f>
        <v/>
      </c>
      <c r="BF485" s="17" t="str">
        <f>IF(OR(AG485="",B485=""),"",SUMIFS($AG$2:AG485,$B$2:B485,B485))</f>
        <v/>
      </c>
      <c r="BG485" s="17" t="str">
        <f>IF(OR(AH485="",B485=""),"",SUMIFS($AH$2:AH485,$B$2:B485,B485))</f>
        <v/>
      </c>
      <c r="BH485" s="17" t="str">
        <f>IF(OR(AI485="",B485=""),"",SUMIFS($AI$2:AI485,$B$2:B485,B485))</f>
        <v/>
      </c>
      <c r="BI485" s="17" t="str">
        <f t="shared" si="291"/>
        <v/>
      </c>
      <c r="BJ485" s="17" t="str">
        <f t="shared" si="292"/>
        <v/>
      </c>
      <c r="BK485" s="17" t="str">
        <f t="shared" si="293"/>
        <v/>
      </c>
      <c r="BL485" s="17" t="str">
        <f t="shared" si="294"/>
        <v/>
      </c>
      <c r="BM485" s="17" t="str">
        <f t="shared" si="295"/>
        <v/>
      </c>
      <c r="BN485" s="17" t="str">
        <f t="shared" si="276"/>
        <v/>
      </c>
      <c r="BO485" s="17" t="str">
        <f t="shared" si="277"/>
        <v/>
      </c>
      <c r="BP485" s="17" t="str">
        <f t="shared" si="278"/>
        <v/>
      </c>
      <c r="BQ485" s="17" t="str">
        <f t="shared" si="279"/>
        <v/>
      </c>
      <c r="BR485" s="17" t="str">
        <f t="shared" si="280"/>
        <v/>
      </c>
    </row>
    <row r="486" spans="1:70" x14ac:dyDescent="0.25">
      <c r="A486">
        <f t="shared" si="264"/>
        <v>485</v>
      </c>
      <c r="B486" s="9"/>
      <c r="C486" s="12"/>
      <c r="D486" s="11" t="str">
        <f t="shared" si="296"/>
        <v/>
      </c>
      <c r="E486" s="11" t="str">
        <f t="shared" si="265"/>
        <v/>
      </c>
      <c r="F486" s="12"/>
      <c r="G486" s="12"/>
      <c r="H486" s="12"/>
      <c r="I486" s="12"/>
      <c r="J486" s="13"/>
      <c r="K486" s="13"/>
      <c r="L486" s="13"/>
      <c r="M486" s="13"/>
      <c r="N486" s="12"/>
      <c r="O486" s="12"/>
      <c r="P486" s="14" t="str">
        <f t="shared" si="281"/>
        <v/>
      </c>
      <c r="Q486" s="14" t="str">
        <f t="shared" si="282"/>
        <v/>
      </c>
      <c r="R486" s="14" t="str">
        <f t="shared" si="283"/>
        <v/>
      </c>
      <c r="S486" s="14" t="str">
        <f t="shared" si="284"/>
        <v/>
      </c>
      <c r="T486" s="14" t="str">
        <f t="shared" si="285"/>
        <v/>
      </c>
      <c r="U486" s="15" t="str">
        <f>IF(P486="","",P486*Config!$B$6)</f>
        <v/>
      </c>
      <c r="V486" s="15" t="str">
        <f>IF(Q486="","",Q486*Config!$B$6)</f>
        <v/>
      </c>
      <c r="W486" s="15" t="str">
        <f>IF(R486="","",R486*Config!$B$6)</f>
        <v/>
      </c>
      <c r="X486" s="15" t="str">
        <f>IF(S486="","",S486*Config!$B$6)</f>
        <v/>
      </c>
      <c r="Y486" s="15" t="str">
        <f>IF(T486="","",T486*Config!$B$6)</f>
        <v/>
      </c>
      <c r="Z486" s="15" t="str">
        <f>IF(U486="","",Config!$B$4 + SUM($U$2:U486))</f>
        <v/>
      </c>
      <c r="AA486" s="15" t="str">
        <f>IF(V486="","",Config!$B$4 + SUM($V$2:V486))</f>
        <v/>
      </c>
      <c r="AB486" s="15" t="str">
        <f>IF(W486="","",Config!$B$4 + SUM($W$2:W486))</f>
        <v/>
      </c>
      <c r="AC486" s="15" t="str">
        <f>IF(X486="","",Config!$B$4 + SUM($X$2:X486))</f>
        <v/>
      </c>
      <c r="AD486" s="15" t="str">
        <f>IF(Y486="","",Config!$B$4 + SUM($Y$2:Y486))</f>
        <v/>
      </c>
      <c r="AE486" s="15" t="str">
        <f>IF(P486="","",P486*J486/100*Config!$B$11)</f>
        <v/>
      </c>
      <c r="AF486" s="15" t="str">
        <f>IF(Q486="","",Q486*J486/100*Config!$B$11)</f>
        <v/>
      </c>
      <c r="AG486" s="15" t="str">
        <f>IF(R486="","",R486*J486/100*Config!$B$11)</f>
        <v/>
      </c>
      <c r="AH486" s="15" t="str">
        <f>IF(S486="","",S486*J486/100*Config!$B$11)</f>
        <v/>
      </c>
      <c r="AI486" s="15" t="str">
        <f>IF(T486="","",T486*J486/100*Config!$B$11)</f>
        <v/>
      </c>
      <c r="AJ486" s="15" t="str">
        <f>IF(AE486="","",Config!$B$9 + SUM($AE$2:AE486))</f>
        <v/>
      </c>
      <c r="AK486" s="15" t="str">
        <f>IF(AF486="","",Config!$B$9 + SUM($AF$2:AF486))</f>
        <v/>
      </c>
      <c r="AL486" s="15" t="str">
        <f>IF(AG486="","",Config!$B$9 + SUM($AG$2:AG486))</f>
        <v/>
      </c>
      <c r="AM486" s="15" t="str">
        <f>IF(AH486="","",Config!$B$9 + SUM($AH$2:AH486))</f>
        <v/>
      </c>
      <c r="AN486" s="15" t="str">
        <f>IF(AI486="","",Config!$B$9 + SUM($AI$2:AI486))</f>
        <v/>
      </c>
      <c r="AO486" s="16" t="str">
        <f t="shared" si="266"/>
        <v/>
      </c>
      <c r="AP486" s="16" t="str">
        <f t="shared" si="267"/>
        <v/>
      </c>
      <c r="AQ486" s="16" t="str">
        <f t="shared" si="268"/>
        <v/>
      </c>
      <c r="AR486" s="16" t="str">
        <f t="shared" si="269"/>
        <v/>
      </c>
      <c r="AS486" s="16" t="str">
        <f t="shared" si="270"/>
        <v/>
      </c>
      <c r="AT486" s="17" t="str">
        <f t="shared" si="286"/>
        <v/>
      </c>
      <c r="AU486" s="17" t="str">
        <f t="shared" si="287"/>
        <v/>
      </c>
      <c r="AV486" s="17" t="str">
        <f t="shared" si="288"/>
        <v/>
      </c>
      <c r="AW486" s="17" t="str">
        <f t="shared" si="289"/>
        <v/>
      </c>
      <c r="AX486" s="17" t="str">
        <f t="shared" si="290"/>
        <v/>
      </c>
      <c r="AY486" s="17" t="str">
        <f t="shared" si="271"/>
        <v/>
      </c>
      <c r="AZ486" s="17" t="str">
        <f t="shared" si="272"/>
        <v/>
      </c>
      <c r="BA486" s="17" t="str">
        <f t="shared" si="273"/>
        <v/>
      </c>
      <c r="BB486" s="17" t="str">
        <f t="shared" si="274"/>
        <v/>
      </c>
      <c r="BC486" s="17" t="str">
        <f t="shared" si="275"/>
        <v/>
      </c>
      <c r="BD486" s="17" t="str">
        <f>IF(OR(AE486="",B486=""),"",SUMIFS($AE$2:AE486,$B$2:B486,B486))</f>
        <v/>
      </c>
      <c r="BE486" s="17" t="str">
        <f>IF(OR(AF486="",B486=""),"",SUMIFS($AF$2:AF486,$B$2:B486,B486))</f>
        <v/>
      </c>
      <c r="BF486" s="17" t="str">
        <f>IF(OR(AG486="",B486=""),"",SUMIFS($AG$2:AG486,$B$2:B486,B486))</f>
        <v/>
      </c>
      <c r="BG486" s="17" t="str">
        <f>IF(OR(AH486="",B486=""),"",SUMIFS($AH$2:AH486,$B$2:B486,B486))</f>
        <v/>
      </c>
      <c r="BH486" s="17" t="str">
        <f>IF(OR(AI486="",B486=""),"",SUMIFS($AI$2:AI486,$B$2:B486,B486))</f>
        <v/>
      </c>
      <c r="BI486" s="17" t="str">
        <f t="shared" si="291"/>
        <v/>
      </c>
      <c r="BJ486" s="17" t="str">
        <f t="shared" si="292"/>
        <v/>
      </c>
      <c r="BK486" s="17" t="str">
        <f t="shared" si="293"/>
        <v/>
      </c>
      <c r="BL486" s="17" t="str">
        <f t="shared" si="294"/>
        <v/>
      </c>
      <c r="BM486" s="17" t="str">
        <f t="shared" si="295"/>
        <v/>
      </c>
      <c r="BN486" s="17" t="str">
        <f t="shared" si="276"/>
        <v/>
      </c>
      <c r="BO486" s="17" t="str">
        <f t="shared" si="277"/>
        <v/>
      </c>
      <c r="BP486" s="17" t="str">
        <f t="shared" si="278"/>
        <v/>
      </c>
      <c r="BQ486" s="17" t="str">
        <f t="shared" si="279"/>
        <v/>
      </c>
      <c r="BR486" s="17" t="str">
        <f t="shared" si="280"/>
        <v/>
      </c>
    </row>
    <row r="487" spans="1:70" x14ac:dyDescent="0.25">
      <c r="A487">
        <f t="shared" si="264"/>
        <v>486</v>
      </c>
      <c r="B487" s="9"/>
      <c r="C487" s="12"/>
      <c r="D487" s="11" t="str">
        <f t="shared" si="296"/>
        <v/>
      </c>
      <c r="E487" s="11" t="str">
        <f t="shared" si="265"/>
        <v/>
      </c>
      <c r="F487" s="12"/>
      <c r="G487" s="12"/>
      <c r="H487" s="12"/>
      <c r="I487" s="12"/>
      <c r="J487" s="13"/>
      <c r="K487" s="13"/>
      <c r="L487" s="13"/>
      <c r="M487" s="13"/>
      <c r="N487" s="12"/>
      <c r="O487" s="12"/>
      <c r="P487" s="14" t="str">
        <f t="shared" si="281"/>
        <v/>
      </c>
      <c r="Q487" s="14" t="str">
        <f t="shared" si="282"/>
        <v/>
      </c>
      <c r="R487" s="14" t="str">
        <f t="shared" si="283"/>
        <v/>
      </c>
      <c r="S487" s="14" t="str">
        <f t="shared" si="284"/>
        <v/>
      </c>
      <c r="T487" s="14" t="str">
        <f t="shared" si="285"/>
        <v/>
      </c>
      <c r="U487" s="15" t="str">
        <f>IF(P487="","",P487*Config!$B$6)</f>
        <v/>
      </c>
      <c r="V487" s="15" t="str">
        <f>IF(Q487="","",Q487*Config!$B$6)</f>
        <v/>
      </c>
      <c r="W487" s="15" t="str">
        <f>IF(R487="","",R487*Config!$B$6)</f>
        <v/>
      </c>
      <c r="X487" s="15" t="str">
        <f>IF(S487="","",S487*Config!$B$6)</f>
        <v/>
      </c>
      <c r="Y487" s="15" t="str">
        <f>IF(T487="","",T487*Config!$B$6)</f>
        <v/>
      </c>
      <c r="Z487" s="15" t="str">
        <f>IF(U487="","",Config!$B$4 + SUM($U$2:U487))</f>
        <v/>
      </c>
      <c r="AA487" s="15" t="str">
        <f>IF(V487="","",Config!$B$4 + SUM($V$2:V487))</f>
        <v/>
      </c>
      <c r="AB487" s="15" t="str">
        <f>IF(W487="","",Config!$B$4 + SUM($W$2:W487))</f>
        <v/>
      </c>
      <c r="AC487" s="15" t="str">
        <f>IF(X487="","",Config!$B$4 + SUM($X$2:X487))</f>
        <v/>
      </c>
      <c r="AD487" s="15" t="str">
        <f>IF(Y487="","",Config!$B$4 + SUM($Y$2:Y487))</f>
        <v/>
      </c>
      <c r="AE487" s="15" t="str">
        <f>IF(P487="","",P487*J487/100*Config!$B$11)</f>
        <v/>
      </c>
      <c r="AF487" s="15" t="str">
        <f>IF(Q487="","",Q487*J487/100*Config!$B$11)</f>
        <v/>
      </c>
      <c r="AG487" s="15" t="str">
        <f>IF(R487="","",R487*J487/100*Config!$B$11)</f>
        <v/>
      </c>
      <c r="AH487" s="15" t="str">
        <f>IF(S487="","",S487*J487/100*Config!$B$11)</f>
        <v/>
      </c>
      <c r="AI487" s="15" t="str">
        <f>IF(T487="","",T487*J487/100*Config!$B$11)</f>
        <v/>
      </c>
      <c r="AJ487" s="15" t="str">
        <f>IF(AE487="","",Config!$B$9 + SUM($AE$2:AE487))</f>
        <v/>
      </c>
      <c r="AK487" s="15" t="str">
        <f>IF(AF487="","",Config!$B$9 + SUM($AF$2:AF487))</f>
        <v/>
      </c>
      <c r="AL487" s="15" t="str">
        <f>IF(AG487="","",Config!$B$9 + SUM($AG$2:AG487))</f>
        <v/>
      </c>
      <c r="AM487" s="15" t="str">
        <f>IF(AH487="","",Config!$B$9 + SUM($AH$2:AH487))</f>
        <v/>
      </c>
      <c r="AN487" s="15" t="str">
        <f>IF(AI487="","",Config!$B$9 + SUM($AI$2:AI487))</f>
        <v/>
      </c>
      <c r="AO487" s="16" t="str">
        <f t="shared" si="266"/>
        <v/>
      </c>
      <c r="AP487" s="16" t="str">
        <f t="shared" si="267"/>
        <v/>
      </c>
      <c r="AQ487" s="16" t="str">
        <f t="shared" si="268"/>
        <v/>
      </c>
      <c r="AR487" s="16" t="str">
        <f t="shared" si="269"/>
        <v/>
      </c>
      <c r="AS487" s="16" t="str">
        <f t="shared" si="270"/>
        <v/>
      </c>
      <c r="AT487" s="17" t="str">
        <f t="shared" si="286"/>
        <v/>
      </c>
      <c r="AU487" s="17" t="str">
        <f t="shared" si="287"/>
        <v/>
      </c>
      <c r="AV487" s="17" t="str">
        <f t="shared" si="288"/>
        <v/>
      </c>
      <c r="AW487" s="17" t="str">
        <f t="shared" si="289"/>
        <v/>
      </c>
      <c r="AX487" s="17" t="str">
        <f t="shared" si="290"/>
        <v/>
      </c>
      <c r="AY487" s="17" t="str">
        <f t="shared" si="271"/>
        <v/>
      </c>
      <c r="AZ487" s="17" t="str">
        <f t="shared" si="272"/>
        <v/>
      </c>
      <c r="BA487" s="17" t="str">
        <f t="shared" si="273"/>
        <v/>
      </c>
      <c r="BB487" s="17" t="str">
        <f t="shared" si="274"/>
        <v/>
      </c>
      <c r="BC487" s="17" t="str">
        <f t="shared" si="275"/>
        <v/>
      </c>
      <c r="BD487" s="17" t="str">
        <f>IF(OR(AE487="",B487=""),"",SUMIFS($AE$2:AE487,$B$2:B487,B487))</f>
        <v/>
      </c>
      <c r="BE487" s="17" t="str">
        <f>IF(OR(AF487="",B487=""),"",SUMIFS($AF$2:AF487,$B$2:B487,B487))</f>
        <v/>
      </c>
      <c r="BF487" s="17" t="str">
        <f>IF(OR(AG487="",B487=""),"",SUMIFS($AG$2:AG487,$B$2:B487,B487))</f>
        <v/>
      </c>
      <c r="BG487" s="17" t="str">
        <f>IF(OR(AH487="",B487=""),"",SUMIFS($AH$2:AH487,$B$2:B487,B487))</f>
        <v/>
      </c>
      <c r="BH487" s="17" t="str">
        <f>IF(OR(AI487="",B487=""),"",SUMIFS($AI$2:AI487,$B$2:B487,B487))</f>
        <v/>
      </c>
      <c r="BI487" s="17" t="str">
        <f t="shared" si="291"/>
        <v/>
      </c>
      <c r="BJ487" s="17" t="str">
        <f t="shared" si="292"/>
        <v/>
      </c>
      <c r="BK487" s="17" t="str">
        <f t="shared" si="293"/>
        <v/>
      </c>
      <c r="BL487" s="17" t="str">
        <f t="shared" si="294"/>
        <v/>
      </c>
      <c r="BM487" s="17" t="str">
        <f t="shared" si="295"/>
        <v/>
      </c>
      <c r="BN487" s="17" t="str">
        <f t="shared" si="276"/>
        <v/>
      </c>
      <c r="BO487" s="17" t="str">
        <f t="shared" si="277"/>
        <v/>
      </c>
      <c r="BP487" s="17" t="str">
        <f t="shared" si="278"/>
        <v/>
      </c>
      <c r="BQ487" s="17" t="str">
        <f t="shared" si="279"/>
        <v/>
      </c>
      <c r="BR487" s="17" t="str">
        <f t="shared" si="280"/>
        <v/>
      </c>
    </row>
    <row r="488" spans="1:70" x14ac:dyDescent="0.25">
      <c r="A488">
        <f t="shared" si="264"/>
        <v>487</v>
      </c>
      <c r="B488" s="9"/>
      <c r="C488" s="12"/>
      <c r="D488" s="11" t="str">
        <f t="shared" si="296"/>
        <v/>
      </c>
      <c r="E488" s="11" t="str">
        <f t="shared" si="265"/>
        <v/>
      </c>
      <c r="F488" s="12"/>
      <c r="G488" s="12"/>
      <c r="H488" s="12"/>
      <c r="I488" s="12"/>
      <c r="J488" s="13"/>
      <c r="K488" s="13"/>
      <c r="L488" s="13"/>
      <c r="M488" s="13"/>
      <c r="N488" s="12"/>
      <c r="O488" s="12"/>
      <c r="P488" s="14" t="str">
        <f t="shared" si="281"/>
        <v/>
      </c>
      <c r="Q488" s="14" t="str">
        <f t="shared" si="282"/>
        <v/>
      </c>
      <c r="R488" s="14" t="str">
        <f t="shared" si="283"/>
        <v/>
      </c>
      <c r="S488" s="14" t="str">
        <f t="shared" si="284"/>
        <v/>
      </c>
      <c r="T488" s="14" t="str">
        <f t="shared" si="285"/>
        <v/>
      </c>
      <c r="U488" s="15" t="str">
        <f>IF(P488="","",P488*Config!$B$6)</f>
        <v/>
      </c>
      <c r="V488" s="15" t="str">
        <f>IF(Q488="","",Q488*Config!$B$6)</f>
        <v/>
      </c>
      <c r="W488" s="15" t="str">
        <f>IF(R488="","",R488*Config!$B$6)</f>
        <v/>
      </c>
      <c r="X488" s="15" t="str">
        <f>IF(S488="","",S488*Config!$B$6)</f>
        <v/>
      </c>
      <c r="Y488" s="15" t="str">
        <f>IF(T488="","",T488*Config!$B$6)</f>
        <v/>
      </c>
      <c r="Z488" s="15" t="str">
        <f>IF(U488="","",Config!$B$4 + SUM($U$2:U488))</f>
        <v/>
      </c>
      <c r="AA488" s="15" t="str">
        <f>IF(V488="","",Config!$B$4 + SUM($V$2:V488))</f>
        <v/>
      </c>
      <c r="AB488" s="15" t="str">
        <f>IF(W488="","",Config!$B$4 + SUM($W$2:W488))</f>
        <v/>
      </c>
      <c r="AC488" s="15" t="str">
        <f>IF(X488="","",Config!$B$4 + SUM($X$2:X488))</f>
        <v/>
      </c>
      <c r="AD488" s="15" t="str">
        <f>IF(Y488="","",Config!$B$4 + SUM($Y$2:Y488))</f>
        <v/>
      </c>
      <c r="AE488" s="15" t="str">
        <f>IF(P488="","",P488*J488/100*Config!$B$11)</f>
        <v/>
      </c>
      <c r="AF488" s="15" t="str">
        <f>IF(Q488="","",Q488*J488/100*Config!$B$11)</f>
        <v/>
      </c>
      <c r="AG488" s="15" t="str">
        <f>IF(R488="","",R488*J488/100*Config!$B$11)</f>
        <v/>
      </c>
      <c r="AH488" s="15" t="str">
        <f>IF(S488="","",S488*J488/100*Config!$B$11)</f>
        <v/>
      </c>
      <c r="AI488" s="15" t="str">
        <f>IF(T488="","",T488*J488/100*Config!$B$11)</f>
        <v/>
      </c>
      <c r="AJ488" s="15" t="str">
        <f>IF(AE488="","",Config!$B$9 + SUM($AE$2:AE488))</f>
        <v/>
      </c>
      <c r="AK488" s="15" t="str">
        <f>IF(AF488="","",Config!$B$9 + SUM($AF$2:AF488))</f>
        <v/>
      </c>
      <c r="AL488" s="15" t="str">
        <f>IF(AG488="","",Config!$B$9 + SUM($AG$2:AG488))</f>
        <v/>
      </c>
      <c r="AM488" s="15" t="str">
        <f>IF(AH488="","",Config!$B$9 + SUM($AH$2:AH488))</f>
        <v/>
      </c>
      <c r="AN488" s="15" t="str">
        <f>IF(AI488="","",Config!$B$9 + SUM($AI$2:AI488))</f>
        <v/>
      </c>
      <c r="AO488" s="16" t="str">
        <f t="shared" si="266"/>
        <v/>
      </c>
      <c r="AP488" s="16" t="str">
        <f t="shared" si="267"/>
        <v/>
      </c>
      <c r="AQ488" s="16" t="str">
        <f t="shared" si="268"/>
        <v/>
      </c>
      <c r="AR488" s="16" t="str">
        <f t="shared" si="269"/>
        <v/>
      </c>
      <c r="AS488" s="16" t="str">
        <f t="shared" si="270"/>
        <v/>
      </c>
      <c r="AT488" s="17" t="str">
        <f t="shared" si="286"/>
        <v/>
      </c>
      <c r="AU488" s="17" t="str">
        <f t="shared" si="287"/>
        <v/>
      </c>
      <c r="AV488" s="17" t="str">
        <f t="shared" si="288"/>
        <v/>
      </c>
      <c r="AW488" s="17" t="str">
        <f t="shared" si="289"/>
        <v/>
      </c>
      <c r="AX488" s="17" t="str">
        <f t="shared" si="290"/>
        <v/>
      </c>
      <c r="AY488" s="17" t="str">
        <f t="shared" si="271"/>
        <v/>
      </c>
      <c r="AZ488" s="17" t="str">
        <f t="shared" si="272"/>
        <v/>
      </c>
      <c r="BA488" s="17" t="str">
        <f t="shared" si="273"/>
        <v/>
      </c>
      <c r="BB488" s="17" t="str">
        <f t="shared" si="274"/>
        <v/>
      </c>
      <c r="BC488" s="17" t="str">
        <f t="shared" si="275"/>
        <v/>
      </c>
      <c r="BD488" s="17" t="str">
        <f>IF(OR(AE488="",B488=""),"",SUMIFS($AE$2:AE488,$B$2:B488,B488))</f>
        <v/>
      </c>
      <c r="BE488" s="17" t="str">
        <f>IF(OR(AF488="",B488=""),"",SUMIFS($AF$2:AF488,$B$2:B488,B488))</f>
        <v/>
      </c>
      <c r="BF488" s="17" t="str">
        <f>IF(OR(AG488="",B488=""),"",SUMIFS($AG$2:AG488,$B$2:B488,B488))</f>
        <v/>
      </c>
      <c r="BG488" s="17" t="str">
        <f>IF(OR(AH488="",B488=""),"",SUMIFS($AH$2:AH488,$B$2:B488,B488))</f>
        <v/>
      </c>
      <c r="BH488" s="17" t="str">
        <f>IF(OR(AI488="",B488=""),"",SUMIFS($AI$2:AI488,$B$2:B488,B488))</f>
        <v/>
      </c>
      <c r="BI488" s="17" t="str">
        <f t="shared" si="291"/>
        <v/>
      </c>
      <c r="BJ488" s="17" t="str">
        <f t="shared" si="292"/>
        <v/>
      </c>
      <c r="BK488" s="17" t="str">
        <f t="shared" si="293"/>
        <v/>
      </c>
      <c r="BL488" s="17" t="str">
        <f t="shared" si="294"/>
        <v/>
      </c>
      <c r="BM488" s="17" t="str">
        <f t="shared" si="295"/>
        <v/>
      </c>
      <c r="BN488" s="17" t="str">
        <f t="shared" si="276"/>
        <v/>
      </c>
      <c r="BO488" s="17" t="str">
        <f t="shared" si="277"/>
        <v/>
      </c>
      <c r="BP488" s="17" t="str">
        <f t="shared" si="278"/>
        <v/>
      </c>
      <c r="BQ488" s="17" t="str">
        <f t="shared" si="279"/>
        <v/>
      </c>
      <c r="BR488" s="17" t="str">
        <f t="shared" si="280"/>
        <v/>
      </c>
    </row>
    <row r="489" spans="1:70" x14ac:dyDescent="0.25">
      <c r="A489">
        <f t="shared" si="264"/>
        <v>488</v>
      </c>
      <c r="B489" s="9"/>
      <c r="C489" s="12"/>
      <c r="D489" s="11" t="str">
        <f t="shared" si="296"/>
        <v/>
      </c>
      <c r="E489" s="11" t="str">
        <f t="shared" si="265"/>
        <v/>
      </c>
      <c r="F489" s="12"/>
      <c r="G489" s="12"/>
      <c r="H489" s="12"/>
      <c r="I489" s="12"/>
      <c r="J489" s="13"/>
      <c r="K489" s="13"/>
      <c r="L489" s="13"/>
      <c r="M489" s="13"/>
      <c r="N489" s="12"/>
      <c r="O489" s="12"/>
      <c r="P489" s="14" t="str">
        <f t="shared" si="281"/>
        <v/>
      </c>
      <c r="Q489" s="14" t="str">
        <f t="shared" si="282"/>
        <v/>
      </c>
      <c r="R489" s="14" t="str">
        <f t="shared" si="283"/>
        <v/>
      </c>
      <c r="S489" s="14" t="str">
        <f t="shared" si="284"/>
        <v/>
      </c>
      <c r="T489" s="14" t="str">
        <f t="shared" si="285"/>
        <v/>
      </c>
      <c r="U489" s="15" t="str">
        <f>IF(P489="","",P489*Config!$B$6)</f>
        <v/>
      </c>
      <c r="V489" s="15" t="str">
        <f>IF(Q489="","",Q489*Config!$B$6)</f>
        <v/>
      </c>
      <c r="W489" s="15" t="str">
        <f>IF(R489="","",R489*Config!$B$6)</f>
        <v/>
      </c>
      <c r="X489" s="15" t="str">
        <f>IF(S489="","",S489*Config!$B$6)</f>
        <v/>
      </c>
      <c r="Y489" s="15" t="str">
        <f>IF(T489="","",T489*Config!$B$6)</f>
        <v/>
      </c>
      <c r="Z489" s="15" t="str">
        <f>IF(U489="","",Config!$B$4 + SUM($U$2:U489))</f>
        <v/>
      </c>
      <c r="AA489" s="15" t="str">
        <f>IF(V489="","",Config!$B$4 + SUM($V$2:V489))</f>
        <v/>
      </c>
      <c r="AB489" s="15" t="str">
        <f>IF(W489="","",Config!$B$4 + SUM($W$2:W489))</f>
        <v/>
      </c>
      <c r="AC489" s="15" t="str">
        <f>IF(X489="","",Config!$B$4 + SUM($X$2:X489))</f>
        <v/>
      </c>
      <c r="AD489" s="15" t="str">
        <f>IF(Y489="","",Config!$B$4 + SUM($Y$2:Y489))</f>
        <v/>
      </c>
      <c r="AE489" s="15" t="str">
        <f>IF(P489="","",P489*J489/100*Config!$B$11)</f>
        <v/>
      </c>
      <c r="AF489" s="15" t="str">
        <f>IF(Q489="","",Q489*J489/100*Config!$B$11)</f>
        <v/>
      </c>
      <c r="AG489" s="15" t="str">
        <f>IF(R489="","",R489*J489/100*Config!$B$11)</f>
        <v/>
      </c>
      <c r="AH489" s="15" t="str">
        <f>IF(S489="","",S489*J489/100*Config!$B$11)</f>
        <v/>
      </c>
      <c r="AI489" s="15" t="str">
        <f>IF(T489="","",T489*J489/100*Config!$B$11)</f>
        <v/>
      </c>
      <c r="AJ489" s="15" t="str">
        <f>IF(AE489="","",Config!$B$9 + SUM($AE$2:AE489))</f>
        <v/>
      </c>
      <c r="AK489" s="15" t="str">
        <f>IF(AF489="","",Config!$B$9 + SUM($AF$2:AF489))</f>
        <v/>
      </c>
      <c r="AL489" s="15" t="str">
        <f>IF(AG489="","",Config!$B$9 + SUM($AG$2:AG489))</f>
        <v/>
      </c>
      <c r="AM489" s="15" t="str">
        <f>IF(AH489="","",Config!$B$9 + SUM($AH$2:AH489))</f>
        <v/>
      </c>
      <c r="AN489" s="15" t="str">
        <f>IF(AI489="","",Config!$B$9 + SUM($AI$2:AI489))</f>
        <v/>
      </c>
      <c r="AO489" s="16" t="str">
        <f t="shared" si="266"/>
        <v/>
      </c>
      <c r="AP489" s="16" t="str">
        <f t="shared" si="267"/>
        <v/>
      </c>
      <c r="AQ489" s="16" t="str">
        <f t="shared" si="268"/>
        <v/>
      </c>
      <c r="AR489" s="16" t="str">
        <f t="shared" si="269"/>
        <v/>
      </c>
      <c r="AS489" s="16" t="str">
        <f t="shared" si="270"/>
        <v/>
      </c>
      <c r="AT489" s="17" t="str">
        <f t="shared" si="286"/>
        <v/>
      </c>
      <c r="AU489" s="17" t="str">
        <f t="shared" si="287"/>
        <v/>
      </c>
      <c r="AV489" s="17" t="str">
        <f t="shared" si="288"/>
        <v/>
      </c>
      <c r="AW489" s="17" t="str">
        <f t="shared" si="289"/>
        <v/>
      </c>
      <c r="AX489" s="17" t="str">
        <f t="shared" si="290"/>
        <v/>
      </c>
      <c r="AY489" s="17" t="str">
        <f t="shared" si="271"/>
        <v/>
      </c>
      <c r="AZ489" s="17" t="str">
        <f t="shared" si="272"/>
        <v/>
      </c>
      <c r="BA489" s="17" t="str">
        <f t="shared" si="273"/>
        <v/>
      </c>
      <c r="BB489" s="17" t="str">
        <f t="shared" si="274"/>
        <v/>
      </c>
      <c r="BC489" s="17" t="str">
        <f t="shared" si="275"/>
        <v/>
      </c>
      <c r="BD489" s="17" t="str">
        <f>IF(OR(AE489="",B489=""),"",SUMIFS($AE$2:AE489,$B$2:B489,B489))</f>
        <v/>
      </c>
      <c r="BE489" s="17" t="str">
        <f>IF(OR(AF489="",B489=""),"",SUMIFS($AF$2:AF489,$B$2:B489,B489))</f>
        <v/>
      </c>
      <c r="BF489" s="17" t="str">
        <f>IF(OR(AG489="",B489=""),"",SUMIFS($AG$2:AG489,$B$2:B489,B489))</f>
        <v/>
      </c>
      <c r="BG489" s="17" t="str">
        <f>IF(OR(AH489="",B489=""),"",SUMIFS($AH$2:AH489,$B$2:B489,B489))</f>
        <v/>
      </c>
      <c r="BH489" s="17" t="str">
        <f>IF(OR(AI489="",B489=""),"",SUMIFS($AI$2:AI489,$B$2:B489,B489))</f>
        <v/>
      </c>
      <c r="BI489" s="17" t="str">
        <f t="shared" si="291"/>
        <v/>
      </c>
      <c r="BJ489" s="17" t="str">
        <f t="shared" si="292"/>
        <v/>
      </c>
      <c r="BK489" s="17" t="str">
        <f t="shared" si="293"/>
        <v/>
      </c>
      <c r="BL489" s="17" t="str">
        <f t="shared" si="294"/>
        <v/>
      </c>
      <c r="BM489" s="17" t="str">
        <f t="shared" si="295"/>
        <v/>
      </c>
      <c r="BN489" s="17" t="str">
        <f t="shared" si="276"/>
        <v/>
      </c>
      <c r="BO489" s="17" t="str">
        <f t="shared" si="277"/>
        <v/>
      </c>
      <c r="BP489" s="17" t="str">
        <f t="shared" si="278"/>
        <v/>
      </c>
      <c r="BQ489" s="17" t="str">
        <f t="shared" si="279"/>
        <v/>
      </c>
      <c r="BR489" s="17" t="str">
        <f t="shared" si="280"/>
        <v/>
      </c>
    </row>
    <row r="490" spans="1:70" x14ac:dyDescent="0.25">
      <c r="A490">
        <f t="shared" si="264"/>
        <v>489</v>
      </c>
      <c r="B490" s="9"/>
      <c r="C490" s="12"/>
      <c r="D490" s="11" t="str">
        <f t="shared" si="296"/>
        <v/>
      </c>
      <c r="E490" s="11" t="str">
        <f t="shared" si="265"/>
        <v/>
      </c>
      <c r="F490" s="12"/>
      <c r="G490" s="12"/>
      <c r="H490" s="12"/>
      <c r="I490" s="12"/>
      <c r="J490" s="13"/>
      <c r="K490" s="13"/>
      <c r="L490" s="13"/>
      <c r="M490" s="13"/>
      <c r="N490" s="12"/>
      <c r="O490" s="12"/>
      <c r="P490" s="14" t="str">
        <f t="shared" si="281"/>
        <v/>
      </c>
      <c r="Q490" s="14" t="str">
        <f t="shared" si="282"/>
        <v/>
      </c>
      <c r="R490" s="14" t="str">
        <f t="shared" si="283"/>
        <v/>
      </c>
      <c r="S490" s="14" t="str">
        <f t="shared" si="284"/>
        <v/>
      </c>
      <c r="T490" s="14" t="str">
        <f t="shared" si="285"/>
        <v/>
      </c>
      <c r="U490" s="15" t="str">
        <f>IF(P490="","",P490*Config!$B$6)</f>
        <v/>
      </c>
      <c r="V490" s="15" t="str">
        <f>IF(Q490="","",Q490*Config!$B$6)</f>
        <v/>
      </c>
      <c r="W490" s="15" t="str">
        <f>IF(R490="","",R490*Config!$B$6)</f>
        <v/>
      </c>
      <c r="X490" s="15" t="str">
        <f>IF(S490="","",S490*Config!$B$6)</f>
        <v/>
      </c>
      <c r="Y490" s="15" t="str">
        <f>IF(T490="","",T490*Config!$B$6)</f>
        <v/>
      </c>
      <c r="Z490" s="15" t="str">
        <f>IF(U490="","",Config!$B$4 + SUM($U$2:U490))</f>
        <v/>
      </c>
      <c r="AA490" s="15" t="str">
        <f>IF(V490="","",Config!$B$4 + SUM($V$2:V490))</f>
        <v/>
      </c>
      <c r="AB490" s="15" t="str">
        <f>IF(W490="","",Config!$B$4 + SUM($W$2:W490))</f>
        <v/>
      </c>
      <c r="AC490" s="15" t="str">
        <f>IF(X490="","",Config!$B$4 + SUM($X$2:X490))</f>
        <v/>
      </c>
      <c r="AD490" s="15" t="str">
        <f>IF(Y490="","",Config!$B$4 + SUM($Y$2:Y490))</f>
        <v/>
      </c>
      <c r="AE490" s="15" t="str">
        <f>IF(P490="","",P490*J490/100*Config!$B$11)</f>
        <v/>
      </c>
      <c r="AF490" s="15" t="str">
        <f>IF(Q490="","",Q490*J490/100*Config!$B$11)</f>
        <v/>
      </c>
      <c r="AG490" s="15" t="str">
        <f>IF(R490="","",R490*J490/100*Config!$B$11)</f>
        <v/>
      </c>
      <c r="AH490" s="15" t="str">
        <f>IF(S490="","",S490*J490/100*Config!$B$11)</f>
        <v/>
      </c>
      <c r="AI490" s="15" t="str">
        <f>IF(T490="","",T490*J490/100*Config!$B$11)</f>
        <v/>
      </c>
      <c r="AJ490" s="15" t="str">
        <f>IF(AE490="","",Config!$B$9 + SUM($AE$2:AE490))</f>
        <v/>
      </c>
      <c r="AK490" s="15" t="str">
        <f>IF(AF490="","",Config!$B$9 + SUM($AF$2:AF490))</f>
        <v/>
      </c>
      <c r="AL490" s="15" t="str">
        <f>IF(AG490="","",Config!$B$9 + SUM($AG$2:AG490))</f>
        <v/>
      </c>
      <c r="AM490" s="15" t="str">
        <f>IF(AH490="","",Config!$B$9 + SUM($AH$2:AH490))</f>
        <v/>
      </c>
      <c r="AN490" s="15" t="str">
        <f>IF(AI490="","",Config!$B$9 + SUM($AI$2:AI490))</f>
        <v/>
      </c>
      <c r="AO490" s="16" t="str">
        <f t="shared" si="266"/>
        <v/>
      </c>
      <c r="AP490" s="16" t="str">
        <f t="shared" si="267"/>
        <v/>
      </c>
      <c r="AQ490" s="16" t="str">
        <f t="shared" si="268"/>
        <v/>
      </c>
      <c r="AR490" s="16" t="str">
        <f t="shared" si="269"/>
        <v/>
      </c>
      <c r="AS490" s="16" t="str">
        <f t="shared" si="270"/>
        <v/>
      </c>
      <c r="AT490" s="17" t="str">
        <f t="shared" si="286"/>
        <v/>
      </c>
      <c r="AU490" s="17" t="str">
        <f t="shared" si="287"/>
        <v/>
      </c>
      <c r="AV490" s="17" t="str">
        <f t="shared" si="288"/>
        <v/>
      </c>
      <c r="AW490" s="17" t="str">
        <f t="shared" si="289"/>
        <v/>
      </c>
      <c r="AX490" s="17" t="str">
        <f t="shared" si="290"/>
        <v/>
      </c>
      <c r="AY490" s="17" t="str">
        <f t="shared" si="271"/>
        <v/>
      </c>
      <c r="AZ490" s="17" t="str">
        <f t="shared" si="272"/>
        <v/>
      </c>
      <c r="BA490" s="17" t="str">
        <f t="shared" si="273"/>
        <v/>
      </c>
      <c r="BB490" s="17" t="str">
        <f t="shared" si="274"/>
        <v/>
      </c>
      <c r="BC490" s="17" t="str">
        <f t="shared" si="275"/>
        <v/>
      </c>
      <c r="BD490" s="17" t="str">
        <f>IF(OR(AE490="",B490=""),"",SUMIFS($AE$2:AE490,$B$2:B490,B490))</f>
        <v/>
      </c>
      <c r="BE490" s="17" t="str">
        <f>IF(OR(AF490="",B490=""),"",SUMIFS($AF$2:AF490,$B$2:B490,B490))</f>
        <v/>
      </c>
      <c r="BF490" s="17" t="str">
        <f>IF(OR(AG490="",B490=""),"",SUMIFS($AG$2:AG490,$B$2:B490,B490))</f>
        <v/>
      </c>
      <c r="BG490" s="17" t="str">
        <f>IF(OR(AH490="",B490=""),"",SUMIFS($AH$2:AH490,$B$2:B490,B490))</f>
        <v/>
      </c>
      <c r="BH490" s="17" t="str">
        <f>IF(OR(AI490="",B490=""),"",SUMIFS($AI$2:AI490,$B$2:B490,B490))</f>
        <v/>
      </c>
      <c r="BI490" s="17" t="str">
        <f t="shared" si="291"/>
        <v/>
      </c>
      <c r="BJ490" s="17" t="str">
        <f t="shared" si="292"/>
        <v/>
      </c>
      <c r="BK490" s="17" t="str">
        <f t="shared" si="293"/>
        <v/>
      </c>
      <c r="BL490" s="17" t="str">
        <f t="shared" si="294"/>
        <v/>
      </c>
      <c r="BM490" s="17" t="str">
        <f t="shared" si="295"/>
        <v/>
      </c>
      <c r="BN490" s="17" t="str">
        <f t="shared" si="276"/>
        <v/>
      </c>
      <c r="BO490" s="17" t="str">
        <f t="shared" si="277"/>
        <v/>
      </c>
      <c r="BP490" s="17" t="str">
        <f t="shared" si="278"/>
        <v/>
      </c>
      <c r="BQ490" s="17" t="str">
        <f t="shared" si="279"/>
        <v/>
      </c>
      <c r="BR490" s="17" t="str">
        <f t="shared" si="280"/>
        <v/>
      </c>
    </row>
    <row r="491" spans="1:70" x14ac:dyDescent="0.25">
      <c r="A491">
        <f t="shared" si="264"/>
        <v>490</v>
      </c>
      <c r="B491" s="9"/>
      <c r="C491" s="12"/>
      <c r="D491" s="11" t="str">
        <f t="shared" si="296"/>
        <v/>
      </c>
      <c r="E491" s="11" t="str">
        <f t="shared" si="265"/>
        <v/>
      </c>
      <c r="F491" s="12"/>
      <c r="G491" s="12"/>
      <c r="H491" s="12"/>
      <c r="I491" s="12"/>
      <c r="J491" s="13"/>
      <c r="K491" s="13"/>
      <c r="L491" s="13"/>
      <c r="M491" s="13"/>
      <c r="N491" s="12"/>
      <c r="O491" s="12"/>
      <c r="P491" s="14" t="str">
        <f t="shared" si="281"/>
        <v/>
      </c>
      <c r="Q491" s="14" t="str">
        <f t="shared" si="282"/>
        <v/>
      </c>
      <c r="R491" s="14" t="str">
        <f t="shared" si="283"/>
        <v/>
      </c>
      <c r="S491" s="14" t="str">
        <f t="shared" si="284"/>
        <v/>
      </c>
      <c r="T491" s="14" t="str">
        <f t="shared" si="285"/>
        <v/>
      </c>
      <c r="U491" s="15" t="str">
        <f>IF(P491="","",P491*Config!$B$6)</f>
        <v/>
      </c>
      <c r="V491" s="15" t="str">
        <f>IF(Q491="","",Q491*Config!$B$6)</f>
        <v/>
      </c>
      <c r="W491" s="15" t="str">
        <f>IF(R491="","",R491*Config!$B$6)</f>
        <v/>
      </c>
      <c r="X491" s="15" t="str">
        <f>IF(S491="","",S491*Config!$B$6)</f>
        <v/>
      </c>
      <c r="Y491" s="15" t="str">
        <f>IF(T491="","",T491*Config!$B$6)</f>
        <v/>
      </c>
      <c r="Z491" s="15" t="str">
        <f>IF(U491="","",Config!$B$4 + SUM($U$2:U491))</f>
        <v/>
      </c>
      <c r="AA491" s="15" t="str">
        <f>IF(V491="","",Config!$B$4 + SUM($V$2:V491))</f>
        <v/>
      </c>
      <c r="AB491" s="15" t="str">
        <f>IF(W491="","",Config!$B$4 + SUM($W$2:W491))</f>
        <v/>
      </c>
      <c r="AC491" s="15" t="str">
        <f>IF(X491="","",Config!$B$4 + SUM($X$2:X491))</f>
        <v/>
      </c>
      <c r="AD491" s="15" t="str">
        <f>IF(Y491="","",Config!$B$4 + SUM($Y$2:Y491))</f>
        <v/>
      </c>
      <c r="AE491" s="15" t="str">
        <f>IF(P491="","",P491*J491/100*Config!$B$11)</f>
        <v/>
      </c>
      <c r="AF491" s="15" t="str">
        <f>IF(Q491="","",Q491*J491/100*Config!$B$11)</f>
        <v/>
      </c>
      <c r="AG491" s="15" t="str">
        <f>IF(R491="","",R491*J491/100*Config!$B$11)</f>
        <v/>
      </c>
      <c r="AH491" s="15" t="str">
        <f>IF(S491="","",S491*J491/100*Config!$B$11)</f>
        <v/>
      </c>
      <c r="AI491" s="15" t="str">
        <f>IF(T491="","",T491*J491/100*Config!$B$11)</f>
        <v/>
      </c>
      <c r="AJ491" s="15" t="str">
        <f>IF(AE491="","",Config!$B$9 + SUM($AE$2:AE491))</f>
        <v/>
      </c>
      <c r="AK491" s="15" t="str">
        <f>IF(AF491="","",Config!$B$9 + SUM($AF$2:AF491))</f>
        <v/>
      </c>
      <c r="AL491" s="15" t="str">
        <f>IF(AG491="","",Config!$B$9 + SUM($AG$2:AG491))</f>
        <v/>
      </c>
      <c r="AM491" s="15" t="str">
        <f>IF(AH491="","",Config!$B$9 + SUM($AH$2:AH491))</f>
        <v/>
      </c>
      <c r="AN491" s="15" t="str">
        <f>IF(AI491="","",Config!$B$9 + SUM($AI$2:AI491))</f>
        <v/>
      </c>
      <c r="AO491" s="16" t="str">
        <f t="shared" si="266"/>
        <v/>
      </c>
      <c r="AP491" s="16" t="str">
        <f t="shared" si="267"/>
        <v/>
      </c>
      <c r="AQ491" s="16" t="str">
        <f t="shared" si="268"/>
        <v/>
      </c>
      <c r="AR491" s="16" t="str">
        <f t="shared" si="269"/>
        <v/>
      </c>
      <c r="AS491" s="16" t="str">
        <f t="shared" si="270"/>
        <v/>
      </c>
      <c r="AT491" s="17" t="str">
        <f t="shared" si="286"/>
        <v/>
      </c>
      <c r="AU491" s="17" t="str">
        <f t="shared" si="287"/>
        <v/>
      </c>
      <c r="AV491" s="17" t="str">
        <f t="shared" si="288"/>
        <v/>
      </c>
      <c r="AW491" s="17" t="str">
        <f t="shared" si="289"/>
        <v/>
      </c>
      <c r="AX491" s="17" t="str">
        <f t="shared" si="290"/>
        <v/>
      </c>
      <c r="AY491" s="17" t="str">
        <f t="shared" si="271"/>
        <v/>
      </c>
      <c r="AZ491" s="17" t="str">
        <f t="shared" si="272"/>
        <v/>
      </c>
      <c r="BA491" s="17" t="str">
        <f t="shared" si="273"/>
        <v/>
      </c>
      <c r="BB491" s="17" t="str">
        <f t="shared" si="274"/>
        <v/>
      </c>
      <c r="BC491" s="17" t="str">
        <f t="shared" si="275"/>
        <v/>
      </c>
      <c r="BD491" s="17" t="str">
        <f>IF(OR(AE491="",B491=""),"",SUMIFS($AE$2:AE491,$B$2:B491,B491))</f>
        <v/>
      </c>
      <c r="BE491" s="17" t="str">
        <f>IF(OR(AF491="",B491=""),"",SUMIFS($AF$2:AF491,$B$2:B491,B491))</f>
        <v/>
      </c>
      <c r="BF491" s="17" t="str">
        <f>IF(OR(AG491="",B491=""),"",SUMIFS($AG$2:AG491,$B$2:B491,B491))</f>
        <v/>
      </c>
      <c r="BG491" s="17" t="str">
        <f>IF(OR(AH491="",B491=""),"",SUMIFS($AH$2:AH491,$B$2:B491,B491))</f>
        <v/>
      </c>
      <c r="BH491" s="17" t="str">
        <f>IF(OR(AI491="",B491=""),"",SUMIFS($AI$2:AI491,$B$2:B491,B491))</f>
        <v/>
      </c>
      <c r="BI491" s="17" t="str">
        <f t="shared" si="291"/>
        <v/>
      </c>
      <c r="BJ491" s="17" t="str">
        <f t="shared" si="292"/>
        <v/>
      </c>
      <c r="BK491" s="17" t="str">
        <f t="shared" si="293"/>
        <v/>
      </c>
      <c r="BL491" s="17" t="str">
        <f t="shared" si="294"/>
        <v/>
      </c>
      <c r="BM491" s="17" t="str">
        <f t="shared" si="295"/>
        <v/>
      </c>
      <c r="BN491" s="17" t="str">
        <f t="shared" si="276"/>
        <v/>
      </c>
      <c r="BO491" s="17" t="str">
        <f t="shared" si="277"/>
        <v/>
      </c>
      <c r="BP491" s="17" t="str">
        <f t="shared" si="278"/>
        <v/>
      </c>
      <c r="BQ491" s="17" t="str">
        <f t="shared" si="279"/>
        <v/>
      </c>
      <c r="BR491" s="17" t="str">
        <f t="shared" si="280"/>
        <v/>
      </c>
    </row>
    <row r="492" spans="1:70" x14ac:dyDescent="0.25">
      <c r="A492">
        <f t="shared" si="264"/>
        <v>491</v>
      </c>
      <c r="B492" s="9"/>
      <c r="C492" s="12"/>
      <c r="D492" s="11" t="str">
        <f t="shared" si="296"/>
        <v/>
      </c>
      <c r="E492" s="11" t="str">
        <f t="shared" si="265"/>
        <v/>
      </c>
      <c r="F492" s="12"/>
      <c r="G492" s="12"/>
      <c r="H492" s="12"/>
      <c r="I492" s="12"/>
      <c r="J492" s="13"/>
      <c r="K492" s="13"/>
      <c r="L492" s="13"/>
      <c r="M492" s="13"/>
      <c r="N492" s="12"/>
      <c r="O492" s="12"/>
      <c r="P492" s="14" t="str">
        <f t="shared" si="281"/>
        <v/>
      </c>
      <c r="Q492" s="14" t="str">
        <f t="shared" si="282"/>
        <v/>
      </c>
      <c r="R492" s="14" t="str">
        <f t="shared" si="283"/>
        <v/>
      </c>
      <c r="S492" s="14" t="str">
        <f t="shared" si="284"/>
        <v/>
      </c>
      <c r="T492" s="14" t="str">
        <f t="shared" si="285"/>
        <v/>
      </c>
      <c r="U492" s="15" t="str">
        <f>IF(P492="","",P492*Config!$B$6)</f>
        <v/>
      </c>
      <c r="V492" s="15" t="str">
        <f>IF(Q492="","",Q492*Config!$B$6)</f>
        <v/>
      </c>
      <c r="W492" s="15" t="str">
        <f>IF(R492="","",R492*Config!$B$6)</f>
        <v/>
      </c>
      <c r="X492" s="15" t="str">
        <f>IF(S492="","",S492*Config!$B$6)</f>
        <v/>
      </c>
      <c r="Y492" s="15" t="str">
        <f>IF(T492="","",T492*Config!$B$6)</f>
        <v/>
      </c>
      <c r="Z492" s="15" t="str">
        <f>IF(U492="","",Config!$B$4 + SUM($U$2:U492))</f>
        <v/>
      </c>
      <c r="AA492" s="15" t="str">
        <f>IF(V492="","",Config!$B$4 + SUM($V$2:V492))</f>
        <v/>
      </c>
      <c r="AB492" s="15" t="str">
        <f>IF(W492="","",Config!$B$4 + SUM($W$2:W492))</f>
        <v/>
      </c>
      <c r="AC492" s="15" t="str">
        <f>IF(X492="","",Config!$B$4 + SUM($X$2:X492))</f>
        <v/>
      </c>
      <c r="AD492" s="15" t="str">
        <f>IF(Y492="","",Config!$B$4 + SUM($Y$2:Y492))</f>
        <v/>
      </c>
      <c r="AE492" s="15" t="str">
        <f>IF(P492="","",P492*J492/100*Config!$B$11)</f>
        <v/>
      </c>
      <c r="AF492" s="15" t="str">
        <f>IF(Q492="","",Q492*J492/100*Config!$B$11)</f>
        <v/>
      </c>
      <c r="AG492" s="15" t="str">
        <f>IF(R492="","",R492*J492/100*Config!$B$11)</f>
        <v/>
      </c>
      <c r="AH492" s="15" t="str">
        <f>IF(S492="","",S492*J492/100*Config!$B$11)</f>
        <v/>
      </c>
      <c r="AI492" s="15" t="str">
        <f>IF(T492="","",T492*J492/100*Config!$B$11)</f>
        <v/>
      </c>
      <c r="AJ492" s="15" t="str">
        <f>IF(AE492="","",Config!$B$9 + SUM($AE$2:AE492))</f>
        <v/>
      </c>
      <c r="AK492" s="15" t="str">
        <f>IF(AF492="","",Config!$B$9 + SUM($AF$2:AF492))</f>
        <v/>
      </c>
      <c r="AL492" s="15" t="str">
        <f>IF(AG492="","",Config!$B$9 + SUM($AG$2:AG492))</f>
        <v/>
      </c>
      <c r="AM492" s="15" t="str">
        <f>IF(AH492="","",Config!$B$9 + SUM($AH$2:AH492))</f>
        <v/>
      </c>
      <c r="AN492" s="15" t="str">
        <f>IF(AI492="","",Config!$B$9 + SUM($AI$2:AI492))</f>
        <v/>
      </c>
      <c r="AO492" s="16" t="str">
        <f t="shared" si="266"/>
        <v/>
      </c>
      <c r="AP492" s="16" t="str">
        <f t="shared" si="267"/>
        <v/>
      </c>
      <c r="AQ492" s="16" t="str">
        <f t="shared" si="268"/>
        <v/>
      </c>
      <c r="AR492" s="16" t="str">
        <f t="shared" si="269"/>
        <v/>
      </c>
      <c r="AS492" s="16" t="str">
        <f t="shared" si="270"/>
        <v/>
      </c>
      <c r="AT492" s="17" t="str">
        <f t="shared" si="286"/>
        <v/>
      </c>
      <c r="AU492" s="17" t="str">
        <f t="shared" si="287"/>
        <v/>
      </c>
      <c r="AV492" s="17" t="str">
        <f t="shared" si="288"/>
        <v/>
      </c>
      <c r="AW492" s="17" t="str">
        <f t="shared" si="289"/>
        <v/>
      </c>
      <c r="AX492" s="17" t="str">
        <f t="shared" si="290"/>
        <v/>
      </c>
      <c r="AY492" s="17" t="str">
        <f t="shared" si="271"/>
        <v/>
      </c>
      <c r="AZ492" s="17" t="str">
        <f t="shared" si="272"/>
        <v/>
      </c>
      <c r="BA492" s="17" t="str">
        <f t="shared" si="273"/>
        <v/>
      </c>
      <c r="BB492" s="17" t="str">
        <f t="shared" si="274"/>
        <v/>
      </c>
      <c r="BC492" s="17" t="str">
        <f t="shared" si="275"/>
        <v/>
      </c>
      <c r="BD492" s="17" t="str">
        <f>IF(OR(AE492="",B492=""),"",SUMIFS($AE$2:AE492,$B$2:B492,B492))</f>
        <v/>
      </c>
      <c r="BE492" s="17" t="str">
        <f>IF(OR(AF492="",B492=""),"",SUMIFS($AF$2:AF492,$B$2:B492,B492))</f>
        <v/>
      </c>
      <c r="BF492" s="17" t="str">
        <f>IF(OR(AG492="",B492=""),"",SUMIFS($AG$2:AG492,$B$2:B492,B492))</f>
        <v/>
      </c>
      <c r="BG492" s="17" t="str">
        <f>IF(OR(AH492="",B492=""),"",SUMIFS($AH$2:AH492,$B$2:B492,B492))</f>
        <v/>
      </c>
      <c r="BH492" s="17" t="str">
        <f>IF(OR(AI492="",B492=""),"",SUMIFS($AI$2:AI492,$B$2:B492,B492))</f>
        <v/>
      </c>
      <c r="BI492" s="17" t="str">
        <f t="shared" si="291"/>
        <v/>
      </c>
      <c r="BJ492" s="17" t="str">
        <f t="shared" si="292"/>
        <v/>
      </c>
      <c r="BK492" s="17" t="str">
        <f t="shared" si="293"/>
        <v/>
      </c>
      <c r="BL492" s="17" t="str">
        <f t="shared" si="294"/>
        <v/>
      </c>
      <c r="BM492" s="17" t="str">
        <f t="shared" si="295"/>
        <v/>
      </c>
      <c r="BN492" s="17" t="str">
        <f t="shared" si="276"/>
        <v/>
      </c>
      <c r="BO492" s="17" t="str">
        <f t="shared" si="277"/>
        <v/>
      </c>
      <c r="BP492" s="17" t="str">
        <f t="shared" si="278"/>
        <v/>
      </c>
      <c r="BQ492" s="17" t="str">
        <f t="shared" si="279"/>
        <v/>
      </c>
      <c r="BR492" s="17" t="str">
        <f t="shared" si="280"/>
        <v/>
      </c>
    </row>
    <row r="493" spans="1:70" x14ac:dyDescent="0.25">
      <c r="A493">
        <f t="shared" si="264"/>
        <v>492</v>
      </c>
      <c r="B493" s="9"/>
      <c r="C493" s="12"/>
      <c r="D493" s="11" t="str">
        <f t="shared" si="296"/>
        <v/>
      </c>
      <c r="E493" s="11" t="str">
        <f t="shared" si="265"/>
        <v/>
      </c>
      <c r="F493" s="12"/>
      <c r="G493" s="12"/>
      <c r="H493" s="12"/>
      <c r="I493" s="12"/>
      <c r="J493" s="13"/>
      <c r="K493" s="13"/>
      <c r="L493" s="13"/>
      <c r="M493" s="13"/>
      <c r="N493" s="12"/>
      <c r="O493" s="12"/>
      <c r="P493" s="14" t="str">
        <f t="shared" si="281"/>
        <v/>
      </c>
      <c r="Q493" s="14" t="str">
        <f t="shared" si="282"/>
        <v/>
      </c>
      <c r="R493" s="14" t="str">
        <f t="shared" si="283"/>
        <v/>
      </c>
      <c r="S493" s="14" t="str">
        <f t="shared" si="284"/>
        <v/>
      </c>
      <c r="T493" s="14" t="str">
        <f t="shared" si="285"/>
        <v/>
      </c>
      <c r="U493" s="15" t="str">
        <f>IF(P493="","",P493*Config!$B$6)</f>
        <v/>
      </c>
      <c r="V493" s="15" t="str">
        <f>IF(Q493="","",Q493*Config!$B$6)</f>
        <v/>
      </c>
      <c r="W493" s="15" t="str">
        <f>IF(R493="","",R493*Config!$B$6)</f>
        <v/>
      </c>
      <c r="X493" s="15" t="str">
        <f>IF(S493="","",S493*Config!$B$6)</f>
        <v/>
      </c>
      <c r="Y493" s="15" t="str">
        <f>IF(T493="","",T493*Config!$B$6)</f>
        <v/>
      </c>
      <c r="Z493" s="15" t="str">
        <f>IF(U493="","",Config!$B$4 + SUM($U$2:U493))</f>
        <v/>
      </c>
      <c r="AA493" s="15" t="str">
        <f>IF(V493="","",Config!$B$4 + SUM($V$2:V493))</f>
        <v/>
      </c>
      <c r="AB493" s="15" t="str">
        <f>IF(W493="","",Config!$B$4 + SUM($W$2:W493))</f>
        <v/>
      </c>
      <c r="AC493" s="15" t="str">
        <f>IF(X493="","",Config!$B$4 + SUM($X$2:X493))</f>
        <v/>
      </c>
      <c r="AD493" s="15" t="str">
        <f>IF(Y493="","",Config!$B$4 + SUM($Y$2:Y493))</f>
        <v/>
      </c>
      <c r="AE493" s="15" t="str">
        <f>IF(P493="","",P493*J493/100*Config!$B$11)</f>
        <v/>
      </c>
      <c r="AF493" s="15" t="str">
        <f>IF(Q493="","",Q493*J493/100*Config!$B$11)</f>
        <v/>
      </c>
      <c r="AG493" s="15" t="str">
        <f>IF(R493="","",R493*J493/100*Config!$B$11)</f>
        <v/>
      </c>
      <c r="AH493" s="15" t="str">
        <f>IF(S493="","",S493*J493/100*Config!$B$11)</f>
        <v/>
      </c>
      <c r="AI493" s="15" t="str">
        <f>IF(T493="","",T493*J493/100*Config!$B$11)</f>
        <v/>
      </c>
      <c r="AJ493" s="15" t="str">
        <f>IF(AE493="","",Config!$B$9 + SUM($AE$2:AE493))</f>
        <v/>
      </c>
      <c r="AK493" s="15" t="str">
        <f>IF(AF493="","",Config!$B$9 + SUM($AF$2:AF493))</f>
        <v/>
      </c>
      <c r="AL493" s="15" t="str">
        <f>IF(AG493="","",Config!$B$9 + SUM($AG$2:AG493))</f>
        <v/>
      </c>
      <c r="AM493" s="15" t="str">
        <f>IF(AH493="","",Config!$B$9 + SUM($AH$2:AH493))</f>
        <v/>
      </c>
      <c r="AN493" s="15" t="str">
        <f>IF(AI493="","",Config!$B$9 + SUM($AI$2:AI493))</f>
        <v/>
      </c>
      <c r="AO493" s="16" t="str">
        <f t="shared" si="266"/>
        <v/>
      </c>
      <c r="AP493" s="16" t="str">
        <f t="shared" si="267"/>
        <v/>
      </c>
      <c r="AQ493" s="16" t="str">
        <f t="shared" si="268"/>
        <v/>
      </c>
      <c r="AR493" s="16" t="str">
        <f t="shared" si="269"/>
        <v/>
      </c>
      <c r="AS493" s="16" t="str">
        <f t="shared" si="270"/>
        <v/>
      </c>
      <c r="AT493" s="17" t="str">
        <f t="shared" si="286"/>
        <v/>
      </c>
      <c r="AU493" s="17" t="str">
        <f t="shared" si="287"/>
        <v/>
      </c>
      <c r="AV493" s="17" t="str">
        <f t="shared" si="288"/>
        <v/>
      </c>
      <c r="AW493" s="17" t="str">
        <f t="shared" si="289"/>
        <v/>
      </c>
      <c r="AX493" s="17" t="str">
        <f t="shared" si="290"/>
        <v/>
      </c>
      <c r="AY493" s="17" t="str">
        <f t="shared" si="271"/>
        <v/>
      </c>
      <c r="AZ493" s="17" t="str">
        <f t="shared" si="272"/>
        <v/>
      </c>
      <c r="BA493" s="17" t="str">
        <f t="shared" si="273"/>
        <v/>
      </c>
      <c r="BB493" s="17" t="str">
        <f t="shared" si="274"/>
        <v/>
      </c>
      <c r="BC493" s="17" t="str">
        <f t="shared" si="275"/>
        <v/>
      </c>
      <c r="BD493" s="17" t="str">
        <f>IF(OR(AE493="",B493=""),"",SUMIFS($AE$2:AE493,$B$2:B493,B493))</f>
        <v/>
      </c>
      <c r="BE493" s="17" t="str">
        <f>IF(OR(AF493="",B493=""),"",SUMIFS($AF$2:AF493,$B$2:B493,B493))</f>
        <v/>
      </c>
      <c r="BF493" s="17" t="str">
        <f>IF(OR(AG493="",B493=""),"",SUMIFS($AG$2:AG493,$B$2:B493,B493))</f>
        <v/>
      </c>
      <c r="BG493" s="17" t="str">
        <f>IF(OR(AH493="",B493=""),"",SUMIFS($AH$2:AH493,$B$2:B493,B493))</f>
        <v/>
      </c>
      <c r="BH493" s="17" t="str">
        <f>IF(OR(AI493="",B493=""),"",SUMIFS($AI$2:AI493,$B$2:B493,B493))</f>
        <v/>
      </c>
      <c r="BI493" s="17" t="str">
        <f t="shared" si="291"/>
        <v/>
      </c>
      <c r="BJ493" s="17" t="str">
        <f t="shared" si="292"/>
        <v/>
      </c>
      <c r="BK493" s="17" t="str">
        <f t="shared" si="293"/>
        <v/>
      </c>
      <c r="BL493" s="17" t="str">
        <f t="shared" si="294"/>
        <v/>
      </c>
      <c r="BM493" s="17" t="str">
        <f t="shared" si="295"/>
        <v/>
      </c>
      <c r="BN493" s="17" t="str">
        <f t="shared" si="276"/>
        <v/>
      </c>
      <c r="BO493" s="17" t="str">
        <f t="shared" si="277"/>
        <v/>
      </c>
      <c r="BP493" s="17" t="str">
        <f t="shared" si="278"/>
        <v/>
      </c>
      <c r="BQ493" s="17" t="str">
        <f t="shared" si="279"/>
        <v/>
      </c>
      <c r="BR493" s="17" t="str">
        <f t="shared" si="280"/>
        <v/>
      </c>
    </row>
    <row r="494" spans="1:70" x14ac:dyDescent="0.25">
      <c r="A494">
        <f t="shared" si="264"/>
        <v>493</v>
      </c>
      <c r="B494" s="9"/>
      <c r="C494" s="12"/>
      <c r="D494" s="11" t="str">
        <f t="shared" si="296"/>
        <v/>
      </c>
      <c r="E494" s="11" t="str">
        <f t="shared" si="265"/>
        <v/>
      </c>
      <c r="F494" s="12"/>
      <c r="G494" s="12"/>
      <c r="H494" s="12"/>
      <c r="I494" s="12"/>
      <c r="J494" s="13"/>
      <c r="K494" s="13"/>
      <c r="L494" s="13"/>
      <c r="M494" s="13"/>
      <c r="N494" s="12"/>
      <c r="O494" s="12"/>
      <c r="P494" s="14" t="str">
        <f t="shared" si="281"/>
        <v/>
      </c>
      <c r="Q494" s="14" t="str">
        <f t="shared" si="282"/>
        <v/>
      </c>
      <c r="R494" s="14" t="str">
        <f t="shared" si="283"/>
        <v/>
      </c>
      <c r="S494" s="14" t="str">
        <f t="shared" si="284"/>
        <v/>
      </c>
      <c r="T494" s="14" t="str">
        <f t="shared" si="285"/>
        <v/>
      </c>
      <c r="U494" s="15" t="str">
        <f>IF(P494="","",P494*Config!$B$6)</f>
        <v/>
      </c>
      <c r="V494" s="15" t="str">
        <f>IF(Q494="","",Q494*Config!$B$6)</f>
        <v/>
      </c>
      <c r="W494" s="15" t="str">
        <f>IF(R494="","",R494*Config!$B$6)</f>
        <v/>
      </c>
      <c r="X494" s="15" t="str">
        <f>IF(S494="","",S494*Config!$B$6)</f>
        <v/>
      </c>
      <c r="Y494" s="15" t="str">
        <f>IF(T494="","",T494*Config!$B$6)</f>
        <v/>
      </c>
      <c r="Z494" s="15" t="str">
        <f>IF(U494="","",Config!$B$4 + SUM($U$2:U494))</f>
        <v/>
      </c>
      <c r="AA494" s="15" t="str">
        <f>IF(V494="","",Config!$B$4 + SUM($V$2:V494))</f>
        <v/>
      </c>
      <c r="AB494" s="15" t="str">
        <f>IF(W494="","",Config!$B$4 + SUM($W$2:W494))</f>
        <v/>
      </c>
      <c r="AC494" s="15" t="str">
        <f>IF(X494="","",Config!$B$4 + SUM($X$2:X494))</f>
        <v/>
      </c>
      <c r="AD494" s="15" t="str">
        <f>IF(Y494="","",Config!$B$4 + SUM($Y$2:Y494))</f>
        <v/>
      </c>
      <c r="AE494" s="15" t="str">
        <f>IF(P494="","",P494*J494/100*Config!$B$11)</f>
        <v/>
      </c>
      <c r="AF494" s="15" t="str">
        <f>IF(Q494="","",Q494*J494/100*Config!$B$11)</f>
        <v/>
      </c>
      <c r="AG494" s="15" t="str">
        <f>IF(R494="","",R494*J494/100*Config!$B$11)</f>
        <v/>
      </c>
      <c r="AH494" s="15" t="str">
        <f>IF(S494="","",S494*J494/100*Config!$B$11)</f>
        <v/>
      </c>
      <c r="AI494" s="15" t="str">
        <f>IF(T494="","",T494*J494/100*Config!$B$11)</f>
        <v/>
      </c>
      <c r="AJ494" s="15" t="str">
        <f>IF(AE494="","",Config!$B$9 + SUM($AE$2:AE494))</f>
        <v/>
      </c>
      <c r="AK494" s="15" t="str">
        <f>IF(AF494="","",Config!$B$9 + SUM($AF$2:AF494))</f>
        <v/>
      </c>
      <c r="AL494" s="15" t="str">
        <f>IF(AG494="","",Config!$B$9 + SUM($AG$2:AG494))</f>
        <v/>
      </c>
      <c r="AM494" s="15" t="str">
        <f>IF(AH494="","",Config!$B$9 + SUM($AH$2:AH494))</f>
        <v/>
      </c>
      <c r="AN494" s="15" t="str">
        <f>IF(AI494="","",Config!$B$9 + SUM($AI$2:AI494))</f>
        <v/>
      </c>
      <c r="AO494" s="16" t="str">
        <f t="shared" si="266"/>
        <v/>
      </c>
      <c r="AP494" s="16" t="str">
        <f t="shared" si="267"/>
        <v/>
      </c>
      <c r="AQ494" s="16" t="str">
        <f t="shared" si="268"/>
        <v/>
      </c>
      <c r="AR494" s="16" t="str">
        <f t="shared" si="269"/>
        <v/>
      </c>
      <c r="AS494" s="16" t="str">
        <f t="shared" si="270"/>
        <v/>
      </c>
      <c r="AT494" s="17" t="str">
        <f t="shared" si="286"/>
        <v/>
      </c>
      <c r="AU494" s="17" t="str">
        <f t="shared" si="287"/>
        <v/>
      </c>
      <c r="AV494" s="17" t="str">
        <f t="shared" si="288"/>
        <v/>
      </c>
      <c r="AW494" s="17" t="str">
        <f t="shared" si="289"/>
        <v/>
      </c>
      <c r="AX494" s="17" t="str">
        <f t="shared" si="290"/>
        <v/>
      </c>
      <c r="AY494" s="17" t="str">
        <f t="shared" si="271"/>
        <v/>
      </c>
      <c r="AZ494" s="17" t="str">
        <f t="shared" si="272"/>
        <v/>
      </c>
      <c r="BA494" s="17" t="str">
        <f t="shared" si="273"/>
        <v/>
      </c>
      <c r="BB494" s="17" t="str">
        <f t="shared" si="274"/>
        <v/>
      </c>
      <c r="BC494" s="17" t="str">
        <f t="shared" si="275"/>
        <v/>
      </c>
      <c r="BD494" s="17" t="str">
        <f>IF(OR(AE494="",B494=""),"",SUMIFS($AE$2:AE494,$B$2:B494,B494))</f>
        <v/>
      </c>
      <c r="BE494" s="17" t="str">
        <f>IF(OR(AF494="",B494=""),"",SUMIFS($AF$2:AF494,$B$2:B494,B494))</f>
        <v/>
      </c>
      <c r="BF494" s="17" t="str">
        <f>IF(OR(AG494="",B494=""),"",SUMIFS($AG$2:AG494,$B$2:B494,B494))</f>
        <v/>
      </c>
      <c r="BG494" s="17" t="str">
        <f>IF(OR(AH494="",B494=""),"",SUMIFS($AH$2:AH494,$B$2:B494,B494))</f>
        <v/>
      </c>
      <c r="BH494" s="17" t="str">
        <f>IF(OR(AI494="",B494=""),"",SUMIFS($AI$2:AI494,$B$2:B494,B494))</f>
        <v/>
      </c>
      <c r="BI494" s="17" t="str">
        <f t="shared" si="291"/>
        <v/>
      </c>
      <c r="BJ494" s="17" t="str">
        <f t="shared" si="292"/>
        <v/>
      </c>
      <c r="BK494" s="17" t="str">
        <f t="shared" si="293"/>
        <v/>
      </c>
      <c r="BL494" s="17" t="str">
        <f t="shared" si="294"/>
        <v/>
      </c>
      <c r="BM494" s="17" t="str">
        <f t="shared" si="295"/>
        <v/>
      </c>
      <c r="BN494" s="17" t="str">
        <f t="shared" si="276"/>
        <v/>
      </c>
      <c r="BO494" s="17" t="str">
        <f t="shared" si="277"/>
        <v/>
      </c>
      <c r="BP494" s="17" t="str">
        <f t="shared" si="278"/>
        <v/>
      </c>
      <c r="BQ494" s="17" t="str">
        <f t="shared" si="279"/>
        <v/>
      </c>
      <c r="BR494" s="17" t="str">
        <f t="shared" si="280"/>
        <v/>
      </c>
    </row>
    <row r="495" spans="1:70" x14ac:dyDescent="0.25">
      <c r="A495">
        <f t="shared" si="264"/>
        <v>494</v>
      </c>
      <c r="B495" s="9"/>
      <c r="C495" s="12"/>
      <c r="D495" s="11" t="str">
        <f t="shared" si="296"/>
        <v/>
      </c>
      <c r="E495" s="11" t="str">
        <f t="shared" si="265"/>
        <v/>
      </c>
      <c r="F495" s="12"/>
      <c r="G495" s="12"/>
      <c r="H495" s="12"/>
      <c r="I495" s="12"/>
      <c r="J495" s="13"/>
      <c r="K495" s="13"/>
      <c r="L495" s="13"/>
      <c r="M495" s="13"/>
      <c r="N495" s="12"/>
      <c r="O495" s="12"/>
      <c r="P495" s="14" t="str">
        <f t="shared" si="281"/>
        <v/>
      </c>
      <c r="Q495" s="14" t="str">
        <f t="shared" si="282"/>
        <v/>
      </c>
      <c r="R495" s="14" t="str">
        <f t="shared" si="283"/>
        <v/>
      </c>
      <c r="S495" s="14" t="str">
        <f t="shared" si="284"/>
        <v/>
      </c>
      <c r="T495" s="14" t="str">
        <f t="shared" si="285"/>
        <v/>
      </c>
      <c r="U495" s="15" t="str">
        <f>IF(P495="","",P495*Config!$B$6)</f>
        <v/>
      </c>
      <c r="V495" s="15" t="str">
        <f>IF(Q495="","",Q495*Config!$B$6)</f>
        <v/>
      </c>
      <c r="W495" s="15" t="str">
        <f>IF(R495="","",R495*Config!$B$6)</f>
        <v/>
      </c>
      <c r="X495" s="15" t="str">
        <f>IF(S495="","",S495*Config!$B$6)</f>
        <v/>
      </c>
      <c r="Y495" s="15" t="str">
        <f>IF(T495="","",T495*Config!$B$6)</f>
        <v/>
      </c>
      <c r="Z495" s="15" t="str">
        <f>IF(U495="","",Config!$B$4 + SUM($U$2:U495))</f>
        <v/>
      </c>
      <c r="AA495" s="15" t="str">
        <f>IF(V495="","",Config!$B$4 + SUM($V$2:V495))</f>
        <v/>
      </c>
      <c r="AB495" s="15" t="str">
        <f>IF(W495="","",Config!$B$4 + SUM($W$2:W495))</f>
        <v/>
      </c>
      <c r="AC495" s="15" t="str">
        <f>IF(X495="","",Config!$B$4 + SUM($X$2:X495))</f>
        <v/>
      </c>
      <c r="AD495" s="15" t="str">
        <f>IF(Y495="","",Config!$B$4 + SUM($Y$2:Y495))</f>
        <v/>
      </c>
      <c r="AE495" s="15" t="str">
        <f>IF(P495="","",P495*J495/100*Config!$B$11)</f>
        <v/>
      </c>
      <c r="AF495" s="15" t="str">
        <f>IF(Q495="","",Q495*J495/100*Config!$B$11)</f>
        <v/>
      </c>
      <c r="AG495" s="15" t="str">
        <f>IF(R495="","",R495*J495/100*Config!$B$11)</f>
        <v/>
      </c>
      <c r="AH495" s="15" t="str">
        <f>IF(S495="","",S495*J495/100*Config!$B$11)</f>
        <v/>
      </c>
      <c r="AI495" s="15" t="str">
        <f>IF(T495="","",T495*J495/100*Config!$B$11)</f>
        <v/>
      </c>
      <c r="AJ495" s="15" t="str">
        <f>IF(AE495="","",Config!$B$9 + SUM($AE$2:AE495))</f>
        <v/>
      </c>
      <c r="AK495" s="15" t="str">
        <f>IF(AF495="","",Config!$B$9 + SUM($AF$2:AF495))</f>
        <v/>
      </c>
      <c r="AL495" s="15" t="str">
        <f>IF(AG495="","",Config!$B$9 + SUM($AG$2:AG495))</f>
        <v/>
      </c>
      <c r="AM495" s="15" t="str">
        <f>IF(AH495="","",Config!$B$9 + SUM($AH$2:AH495))</f>
        <v/>
      </c>
      <c r="AN495" s="15" t="str">
        <f>IF(AI495="","",Config!$B$9 + SUM($AI$2:AI495))</f>
        <v/>
      </c>
      <c r="AO495" s="16" t="str">
        <f t="shared" si="266"/>
        <v/>
      </c>
      <c r="AP495" s="16" t="str">
        <f t="shared" si="267"/>
        <v/>
      </c>
      <c r="AQ495" s="16" t="str">
        <f t="shared" si="268"/>
        <v/>
      </c>
      <c r="AR495" s="16" t="str">
        <f t="shared" si="269"/>
        <v/>
      </c>
      <c r="AS495" s="16" t="str">
        <f t="shared" si="270"/>
        <v/>
      </c>
      <c r="AT495" s="17" t="str">
        <f t="shared" si="286"/>
        <v/>
      </c>
      <c r="AU495" s="17" t="str">
        <f t="shared" si="287"/>
        <v/>
      </c>
      <c r="AV495" s="17" t="str">
        <f t="shared" si="288"/>
        <v/>
      </c>
      <c r="AW495" s="17" t="str">
        <f t="shared" si="289"/>
        <v/>
      </c>
      <c r="AX495" s="17" t="str">
        <f t="shared" si="290"/>
        <v/>
      </c>
      <c r="AY495" s="17" t="str">
        <f t="shared" si="271"/>
        <v/>
      </c>
      <c r="AZ495" s="17" t="str">
        <f t="shared" si="272"/>
        <v/>
      </c>
      <c r="BA495" s="17" t="str">
        <f t="shared" si="273"/>
        <v/>
      </c>
      <c r="BB495" s="17" t="str">
        <f t="shared" si="274"/>
        <v/>
      </c>
      <c r="BC495" s="17" t="str">
        <f t="shared" si="275"/>
        <v/>
      </c>
      <c r="BD495" s="17" t="str">
        <f>IF(OR(AE495="",B495=""),"",SUMIFS($AE$2:AE495,$B$2:B495,B495))</f>
        <v/>
      </c>
      <c r="BE495" s="17" t="str">
        <f>IF(OR(AF495="",B495=""),"",SUMIFS($AF$2:AF495,$B$2:B495,B495))</f>
        <v/>
      </c>
      <c r="BF495" s="17" t="str">
        <f>IF(OR(AG495="",B495=""),"",SUMIFS($AG$2:AG495,$B$2:B495,B495))</f>
        <v/>
      </c>
      <c r="BG495" s="17" t="str">
        <f>IF(OR(AH495="",B495=""),"",SUMIFS($AH$2:AH495,$B$2:B495,B495))</f>
        <v/>
      </c>
      <c r="BH495" s="17" t="str">
        <f>IF(OR(AI495="",B495=""),"",SUMIFS($AI$2:AI495,$B$2:B495,B495))</f>
        <v/>
      </c>
      <c r="BI495" s="17" t="str">
        <f t="shared" si="291"/>
        <v/>
      </c>
      <c r="BJ495" s="17" t="str">
        <f t="shared" si="292"/>
        <v/>
      </c>
      <c r="BK495" s="17" t="str">
        <f t="shared" si="293"/>
        <v/>
      </c>
      <c r="BL495" s="17" t="str">
        <f t="shared" si="294"/>
        <v/>
      </c>
      <c r="BM495" s="17" t="str">
        <f t="shared" si="295"/>
        <v/>
      </c>
      <c r="BN495" s="17" t="str">
        <f t="shared" si="276"/>
        <v/>
      </c>
      <c r="BO495" s="17" t="str">
        <f t="shared" si="277"/>
        <v/>
      </c>
      <c r="BP495" s="17" t="str">
        <f t="shared" si="278"/>
        <v/>
      </c>
      <c r="BQ495" s="17" t="str">
        <f t="shared" si="279"/>
        <v/>
      </c>
      <c r="BR495" s="17" t="str">
        <f t="shared" si="280"/>
        <v/>
      </c>
    </row>
    <row r="496" spans="1:70" x14ac:dyDescent="0.25">
      <c r="A496">
        <f t="shared" si="264"/>
        <v>495</v>
      </c>
      <c r="B496" s="9"/>
      <c r="C496" s="12"/>
      <c r="D496" s="11" t="str">
        <f t="shared" si="296"/>
        <v/>
      </c>
      <c r="E496" s="11" t="str">
        <f t="shared" si="265"/>
        <v/>
      </c>
      <c r="F496" s="12"/>
      <c r="G496" s="12"/>
      <c r="H496" s="12"/>
      <c r="I496" s="12"/>
      <c r="J496" s="13"/>
      <c r="K496" s="13"/>
      <c r="L496" s="13"/>
      <c r="M496" s="13"/>
      <c r="N496" s="12"/>
      <c r="O496" s="12"/>
      <c r="P496" s="14" t="str">
        <f t="shared" si="281"/>
        <v/>
      </c>
      <c r="Q496" s="14" t="str">
        <f t="shared" si="282"/>
        <v/>
      </c>
      <c r="R496" s="14" t="str">
        <f t="shared" si="283"/>
        <v/>
      </c>
      <c r="S496" s="14" t="str">
        <f t="shared" si="284"/>
        <v/>
      </c>
      <c r="T496" s="14" t="str">
        <f t="shared" si="285"/>
        <v/>
      </c>
      <c r="U496" s="15" t="str">
        <f>IF(P496="","",P496*Config!$B$6)</f>
        <v/>
      </c>
      <c r="V496" s="15" t="str">
        <f>IF(Q496="","",Q496*Config!$B$6)</f>
        <v/>
      </c>
      <c r="W496" s="15" t="str">
        <f>IF(R496="","",R496*Config!$B$6)</f>
        <v/>
      </c>
      <c r="X496" s="15" t="str">
        <f>IF(S496="","",S496*Config!$B$6)</f>
        <v/>
      </c>
      <c r="Y496" s="15" t="str">
        <f>IF(T496="","",T496*Config!$B$6)</f>
        <v/>
      </c>
      <c r="Z496" s="15" t="str">
        <f>IF(U496="","",Config!$B$4 + SUM($U$2:U496))</f>
        <v/>
      </c>
      <c r="AA496" s="15" t="str">
        <f>IF(V496="","",Config!$B$4 + SUM($V$2:V496))</f>
        <v/>
      </c>
      <c r="AB496" s="15" t="str">
        <f>IF(W496="","",Config!$B$4 + SUM($W$2:W496))</f>
        <v/>
      </c>
      <c r="AC496" s="15" t="str">
        <f>IF(X496="","",Config!$B$4 + SUM($X$2:X496))</f>
        <v/>
      </c>
      <c r="AD496" s="15" t="str">
        <f>IF(Y496="","",Config!$B$4 + SUM($Y$2:Y496))</f>
        <v/>
      </c>
      <c r="AE496" s="15" t="str">
        <f>IF(P496="","",P496*J496/100*Config!$B$11)</f>
        <v/>
      </c>
      <c r="AF496" s="15" t="str">
        <f>IF(Q496="","",Q496*J496/100*Config!$B$11)</f>
        <v/>
      </c>
      <c r="AG496" s="15" t="str">
        <f>IF(R496="","",R496*J496/100*Config!$B$11)</f>
        <v/>
      </c>
      <c r="AH496" s="15" t="str">
        <f>IF(S496="","",S496*J496/100*Config!$B$11)</f>
        <v/>
      </c>
      <c r="AI496" s="15" t="str">
        <f>IF(T496="","",T496*J496/100*Config!$B$11)</f>
        <v/>
      </c>
      <c r="AJ496" s="15" t="str">
        <f>IF(AE496="","",Config!$B$9 + SUM($AE$2:AE496))</f>
        <v/>
      </c>
      <c r="AK496" s="15" t="str">
        <f>IF(AF496="","",Config!$B$9 + SUM($AF$2:AF496))</f>
        <v/>
      </c>
      <c r="AL496" s="15" t="str">
        <f>IF(AG496="","",Config!$B$9 + SUM($AG$2:AG496))</f>
        <v/>
      </c>
      <c r="AM496" s="15" t="str">
        <f>IF(AH496="","",Config!$B$9 + SUM($AH$2:AH496))</f>
        <v/>
      </c>
      <c r="AN496" s="15" t="str">
        <f>IF(AI496="","",Config!$B$9 + SUM($AI$2:AI496))</f>
        <v/>
      </c>
      <c r="AO496" s="16" t="str">
        <f t="shared" si="266"/>
        <v/>
      </c>
      <c r="AP496" s="16" t="str">
        <f t="shared" si="267"/>
        <v/>
      </c>
      <c r="AQ496" s="16" t="str">
        <f t="shared" si="268"/>
        <v/>
      </c>
      <c r="AR496" s="16" t="str">
        <f t="shared" si="269"/>
        <v/>
      </c>
      <c r="AS496" s="16" t="str">
        <f t="shared" si="270"/>
        <v/>
      </c>
      <c r="AT496" s="17" t="str">
        <f t="shared" si="286"/>
        <v/>
      </c>
      <c r="AU496" s="17" t="str">
        <f t="shared" si="287"/>
        <v/>
      </c>
      <c r="AV496" s="17" t="str">
        <f t="shared" si="288"/>
        <v/>
      </c>
      <c r="AW496" s="17" t="str">
        <f t="shared" si="289"/>
        <v/>
      </c>
      <c r="AX496" s="17" t="str">
        <f t="shared" si="290"/>
        <v/>
      </c>
      <c r="AY496" s="17" t="str">
        <f t="shared" si="271"/>
        <v/>
      </c>
      <c r="AZ496" s="17" t="str">
        <f t="shared" si="272"/>
        <v/>
      </c>
      <c r="BA496" s="17" t="str">
        <f t="shared" si="273"/>
        <v/>
      </c>
      <c r="BB496" s="17" t="str">
        <f t="shared" si="274"/>
        <v/>
      </c>
      <c r="BC496" s="17" t="str">
        <f t="shared" si="275"/>
        <v/>
      </c>
      <c r="BD496" s="17" t="str">
        <f>IF(OR(AE496="",B496=""),"",SUMIFS($AE$2:AE496,$B$2:B496,B496))</f>
        <v/>
      </c>
      <c r="BE496" s="17" t="str">
        <f>IF(OR(AF496="",B496=""),"",SUMIFS($AF$2:AF496,$B$2:B496,B496))</f>
        <v/>
      </c>
      <c r="BF496" s="17" t="str">
        <f>IF(OR(AG496="",B496=""),"",SUMIFS($AG$2:AG496,$B$2:B496,B496))</f>
        <v/>
      </c>
      <c r="BG496" s="17" t="str">
        <f>IF(OR(AH496="",B496=""),"",SUMIFS($AH$2:AH496,$B$2:B496,B496))</f>
        <v/>
      </c>
      <c r="BH496" s="17" t="str">
        <f>IF(OR(AI496="",B496=""),"",SUMIFS($AI$2:AI496,$B$2:B496,B496))</f>
        <v/>
      </c>
      <c r="BI496" s="17" t="str">
        <f t="shared" si="291"/>
        <v/>
      </c>
      <c r="BJ496" s="17" t="str">
        <f t="shared" si="292"/>
        <v/>
      </c>
      <c r="BK496" s="17" t="str">
        <f t="shared" si="293"/>
        <v/>
      </c>
      <c r="BL496" s="17" t="str">
        <f t="shared" si="294"/>
        <v/>
      </c>
      <c r="BM496" s="17" t="str">
        <f t="shared" si="295"/>
        <v/>
      </c>
      <c r="BN496" s="17" t="str">
        <f t="shared" si="276"/>
        <v/>
      </c>
      <c r="BO496" s="17" t="str">
        <f t="shared" si="277"/>
        <v/>
      </c>
      <c r="BP496" s="17" t="str">
        <f t="shared" si="278"/>
        <v/>
      </c>
      <c r="BQ496" s="17" t="str">
        <f t="shared" si="279"/>
        <v/>
      </c>
      <c r="BR496" s="17" t="str">
        <f t="shared" si="280"/>
        <v/>
      </c>
    </row>
    <row r="497" spans="1:70" x14ac:dyDescent="0.25">
      <c r="A497">
        <f t="shared" si="264"/>
        <v>496</v>
      </c>
      <c r="B497" s="9"/>
      <c r="C497" s="12"/>
      <c r="D497" s="11" t="str">
        <f t="shared" si="296"/>
        <v/>
      </c>
      <c r="E497" s="11" t="str">
        <f t="shared" si="265"/>
        <v/>
      </c>
      <c r="F497" s="12"/>
      <c r="G497" s="12"/>
      <c r="H497" s="12"/>
      <c r="I497" s="12"/>
      <c r="J497" s="13"/>
      <c r="K497" s="13"/>
      <c r="L497" s="13"/>
      <c r="M497" s="13"/>
      <c r="N497" s="12"/>
      <c r="O497" s="12"/>
      <c r="P497" s="14" t="str">
        <f t="shared" si="281"/>
        <v/>
      </c>
      <c r="Q497" s="14" t="str">
        <f t="shared" si="282"/>
        <v/>
      </c>
      <c r="R497" s="14" t="str">
        <f t="shared" si="283"/>
        <v/>
      </c>
      <c r="S497" s="14" t="str">
        <f t="shared" si="284"/>
        <v/>
      </c>
      <c r="T497" s="14" t="str">
        <f t="shared" si="285"/>
        <v/>
      </c>
      <c r="U497" s="15" t="str">
        <f>IF(P497="","",P497*Config!$B$6)</f>
        <v/>
      </c>
      <c r="V497" s="15" t="str">
        <f>IF(Q497="","",Q497*Config!$B$6)</f>
        <v/>
      </c>
      <c r="W497" s="15" t="str">
        <f>IF(R497="","",R497*Config!$B$6)</f>
        <v/>
      </c>
      <c r="X497" s="15" t="str">
        <f>IF(S497="","",S497*Config!$B$6)</f>
        <v/>
      </c>
      <c r="Y497" s="15" t="str">
        <f>IF(T497="","",T497*Config!$B$6)</f>
        <v/>
      </c>
      <c r="Z497" s="15" t="str">
        <f>IF(U497="","",Config!$B$4 + SUM($U$2:U497))</f>
        <v/>
      </c>
      <c r="AA497" s="15" t="str">
        <f>IF(V497="","",Config!$B$4 + SUM($V$2:V497))</f>
        <v/>
      </c>
      <c r="AB497" s="15" t="str">
        <f>IF(W497="","",Config!$B$4 + SUM($W$2:W497))</f>
        <v/>
      </c>
      <c r="AC497" s="15" t="str">
        <f>IF(X497="","",Config!$B$4 + SUM($X$2:X497))</f>
        <v/>
      </c>
      <c r="AD497" s="15" t="str">
        <f>IF(Y497="","",Config!$B$4 + SUM($Y$2:Y497))</f>
        <v/>
      </c>
      <c r="AE497" s="15" t="str">
        <f>IF(P497="","",P497*J497/100*Config!$B$11)</f>
        <v/>
      </c>
      <c r="AF497" s="15" t="str">
        <f>IF(Q497="","",Q497*J497/100*Config!$B$11)</f>
        <v/>
      </c>
      <c r="AG497" s="15" t="str">
        <f>IF(R497="","",R497*J497/100*Config!$B$11)</f>
        <v/>
      </c>
      <c r="AH497" s="15" t="str">
        <f>IF(S497="","",S497*J497/100*Config!$B$11)</f>
        <v/>
      </c>
      <c r="AI497" s="15" t="str">
        <f>IF(T497="","",T497*J497/100*Config!$B$11)</f>
        <v/>
      </c>
      <c r="AJ497" s="15" t="str">
        <f>IF(AE497="","",Config!$B$9 + SUM($AE$2:AE497))</f>
        <v/>
      </c>
      <c r="AK497" s="15" t="str">
        <f>IF(AF497="","",Config!$B$9 + SUM($AF$2:AF497))</f>
        <v/>
      </c>
      <c r="AL497" s="15" t="str">
        <f>IF(AG497="","",Config!$B$9 + SUM($AG$2:AG497))</f>
        <v/>
      </c>
      <c r="AM497" s="15" t="str">
        <f>IF(AH497="","",Config!$B$9 + SUM($AH$2:AH497))</f>
        <v/>
      </c>
      <c r="AN497" s="15" t="str">
        <f>IF(AI497="","",Config!$B$9 + SUM($AI$2:AI497))</f>
        <v/>
      </c>
      <c r="AO497" s="16" t="str">
        <f t="shared" si="266"/>
        <v/>
      </c>
      <c r="AP497" s="16" t="str">
        <f t="shared" si="267"/>
        <v/>
      </c>
      <c r="AQ497" s="16" t="str">
        <f t="shared" si="268"/>
        <v/>
      </c>
      <c r="AR497" s="16" t="str">
        <f t="shared" si="269"/>
        <v/>
      </c>
      <c r="AS497" s="16" t="str">
        <f t="shared" si="270"/>
        <v/>
      </c>
      <c r="AT497" s="17" t="str">
        <f t="shared" si="286"/>
        <v/>
      </c>
      <c r="AU497" s="17" t="str">
        <f t="shared" si="287"/>
        <v/>
      </c>
      <c r="AV497" s="17" t="str">
        <f t="shared" si="288"/>
        <v/>
      </c>
      <c r="AW497" s="17" t="str">
        <f t="shared" si="289"/>
        <v/>
      </c>
      <c r="AX497" s="17" t="str">
        <f t="shared" si="290"/>
        <v/>
      </c>
      <c r="AY497" s="17" t="str">
        <f t="shared" si="271"/>
        <v/>
      </c>
      <c r="AZ497" s="17" t="str">
        <f t="shared" si="272"/>
        <v/>
      </c>
      <c r="BA497" s="17" t="str">
        <f t="shared" si="273"/>
        <v/>
      </c>
      <c r="BB497" s="17" t="str">
        <f t="shared" si="274"/>
        <v/>
      </c>
      <c r="BC497" s="17" t="str">
        <f t="shared" si="275"/>
        <v/>
      </c>
      <c r="BD497" s="17" t="str">
        <f>IF(OR(AE497="",B497=""),"",SUMIFS($AE$2:AE497,$B$2:B497,B497))</f>
        <v/>
      </c>
      <c r="BE497" s="17" t="str">
        <f>IF(OR(AF497="",B497=""),"",SUMIFS($AF$2:AF497,$B$2:B497,B497))</f>
        <v/>
      </c>
      <c r="BF497" s="17" t="str">
        <f>IF(OR(AG497="",B497=""),"",SUMIFS($AG$2:AG497,$B$2:B497,B497))</f>
        <v/>
      </c>
      <c r="BG497" s="17" t="str">
        <f>IF(OR(AH497="",B497=""),"",SUMIFS($AH$2:AH497,$B$2:B497,B497))</f>
        <v/>
      </c>
      <c r="BH497" s="17" t="str">
        <f>IF(OR(AI497="",B497=""),"",SUMIFS($AI$2:AI497,$B$2:B497,B497))</f>
        <v/>
      </c>
      <c r="BI497" s="17" t="str">
        <f t="shared" si="291"/>
        <v/>
      </c>
      <c r="BJ497" s="17" t="str">
        <f t="shared" si="292"/>
        <v/>
      </c>
      <c r="BK497" s="17" t="str">
        <f t="shared" si="293"/>
        <v/>
      </c>
      <c r="BL497" s="17" t="str">
        <f t="shared" si="294"/>
        <v/>
      </c>
      <c r="BM497" s="17" t="str">
        <f t="shared" si="295"/>
        <v/>
      </c>
      <c r="BN497" s="17" t="str">
        <f t="shared" si="276"/>
        <v/>
      </c>
      <c r="BO497" s="17" t="str">
        <f t="shared" si="277"/>
        <v/>
      </c>
      <c r="BP497" s="17" t="str">
        <f t="shared" si="278"/>
        <v/>
      </c>
      <c r="BQ497" s="17" t="str">
        <f t="shared" si="279"/>
        <v/>
      </c>
      <c r="BR497" s="17" t="str">
        <f t="shared" si="280"/>
        <v/>
      </c>
    </row>
    <row r="498" spans="1:70" x14ac:dyDescent="0.25">
      <c r="A498">
        <f t="shared" si="264"/>
        <v>497</v>
      </c>
      <c r="B498" s="9"/>
      <c r="C498" s="12"/>
      <c r="D498" s="11" t="str">
        <f t="shared" si="296"/>
        <v/>
      </c>
      <c r="E498" s="11" t="str">
        <f t="shared" si="265"/>
        <v/>
      </c>
      <c r="F498" s="12"/>
      <c r="G498" s="12"/>
      <c r="H498" s="12"/>
      <c r="I498" s="12"/>
      <c r="J498" s="13"/>
      <c r="K498" s="13"/>
      <c r="L498" s="13"/>
      <c r="M498" s="13"/>
      <c r="N498" s="12"/>
      <c r="O498" s="12"/>
      <c r="P498" s="14" t="str">
        <f t="shared" si="281"/>
        <v/>
      </c>
      <c r="Q498" s="14" t="str">
        <f t="shared" si="282"/>
        <v/>
      </c>
      <c r="R498" s="14" t="str">
        <f t="shared" si="283"/>
        <v/>
      </c>
      <c r="S498" s="14" t="str">
        <f t="shared" si="284"/>
        <v/>
      </c>
      <c r="T498" s="14" t="str">
        <f t="shared" si="285"/>
        <v/>
      </c>
      <c r="U498" s="15" t="str">
        <f>IF(P498="","",P498*Config!$B$6)</f>
        <v/>
      </c>
      <c r="V498" s="15" t="str">
        <f>IF(Q498="","",Q498*Config!$B$6)</f>
        <v/>
      </c>
      <c r="W498" s="15" t="str">
        <f>IF(R498="","",R498*Config!$B$6)</f>
        <v/>
      </c>
      <c r="X498" s="15" t="str">
        <f>IF(S498="","",S498*Config!$B$6)</f>
        <v/>
      </c>
      <c r="Y498" s="15" t="str">
        <f>IF(T498="","",T498*Config!$B$6)</f>
        <v/>
      </c>
      <c r="Z498" s="15" t="str">
        <f>IF(U498="","",Config!$B$4 + SUM($U$2:U498))</f>
        <v/>
      </c>
      <c r="AA498" s="15" t="str">
        <f>IF(V498="","",Config!$B$4 + SUM($V$2:V498))</f>
        <v/>
      </c>
      <c r="AB498" s="15" t="str">
        <f>IF(W498="","",Config!$B$4 + SUM($W$2:W498))</f>
        <v/>
      </c>
      <c r="AC498" s="15" t="str">
        <f>IF(X498="","",Config!$B$4 + SUM($X$2:X498))</f>
        <v/>
      </c>
      <c r="AD498" s="15" t="str">
        <f>IF(Y498="","",Config!$B$4 + SUM($Y$2:Y498))</f>
        <v/>
      </c>
      <c r="AE498" s="15" t="str">
        <f>IF(P498="","",P498*J498/100*Config!$B$11)</f>
        <v/>
      </c>
      <c r="AF498" s="15" t="str">
        <f>IF(Q498="","",Q498*J498/100*Config!$B$11)</f>
        <v/>
      </c>
      <c r="AG498" s="15" t="str">
        <f>IF(R498="","",R498*J498/100*Config!$B$11)</f>
        <v/>
      </c>
      <c r="AH498" s="15" t="str">
        <f>IF(S498="","",S498*J498/100*Config!$B$11)</f>
        <v/>
      </c>
      <c r="AI498" s="15" t="str">
        <f>IF(T498="","",T498*J498/100*Config!$B$11)</f>
        <v/>
      </c>
      <c r="AJ498" s="15" t="str">
        <f>IF(AE498="","",Config!$B$9 + SUM($AE$2:AE498))</f>
        <v/>
      </c>
      <c r="AK498" s="15" t="str">
        <f>IF(AF498="","",Config!$B$9 + SUM($AF$2:AF498))</f>
        <v/>
      </c>
      <c r="AL498" s="15" t="str">
        <f>IF(AG498="","",Config!$B$9 + SUM($AG$2:AG498))</f>
        <v/>
      </c>
      <c r="AM498" s="15" t="str">
        <f>IF(AH498="","",Config!$B$9 + SUM($AH$2:AH498))</f>
        <v/>
      </c>
      <c r="AN498" s="15" t="str">
        <f>IF(AI498="","",Config!$B$9 + SUM($AI$2:AI498))</f>
        <v/>
      </c>
      <c r="AO498" s="16" t="str">
        <f t="shared" si="266"/>
        <v/>
      </c>
      <c r="AP498" s="16" t="str">
        <f t="shared" si="267"/>
        <v/>
      </c>
      <c r="AQ498" s="16" t="str">
        <f t="shared" si="268"/>
        <v/>
      </c>
      <c r="AR498" s="16" t="str">
        <f t="shared" si="269"/>
        <v/>
      </c>
      <c r="AS498" s="16" t="str">
        <f t="shared" si="270"/>
        <v/>
      </c>
      <c r="AT498" s="17" t="str">
        <f t="shared" si="286"/>
        <v/>
      </c>
      <c r="AU498" s="17" t="str">
        <f t="shared" si="287"/>
        <v/>
      </c>
      <c r="AV498" s="17" t="str">
        <f t="shared" si="288"/>
        <v/>
      </c>
      <c r="AW498" s="17" t="str">
        <f t="shared" si="289"/>
        <v/>
      </c>
      <c r="AX498" s="17" t="str">
        <f t="shared" si="290"/>
        <v/>
      </c>
      <c r="AY498" s="17" t="str">
        <f t="shared" si="271"/>
        <v/>
      </c>
      <c r="AZ498" s="17" t="str">
        <f t="shared" si="272"/>
        <v/>
      </c>
      <c r="BA498" s="17" t="str">
        <f t="shared" si="273"/>
        <v/>
      </c>
      <c r="BB498" s="17" t="str">
        <f t="shared" si="274"/>
        <v/>
      </c>
      <c r="BC498" s="17" t="str">
        <f t="shared" si="275"/>
        <v/>
      </c>
      <c r="BD498" s="17" t="str">
        <f>IF(OR(AE498="",B498=""),"",SUMIFS($AE$2:AE498,$B$2:B498,B498))</f>
        <v/>
      </c>
      <c r="BE498" s="17" t="str">
        <f>IF(OR(AF498="",B498=""),"",SUMIFS($AF$2:AF498,$B$2:B498,B498))</f>
        <v/>
      </c>
      <c r="BF498" s="17" t="str">
        <f>IF(OR(AG498="",B498=""),"",SUMIFS($AG$2:AG498,$B$2:B498,B498))</f>
        <v/>
      </c>
      <c r="BG498" s="17" t="str">
        <f>IF(OR(AH498="",B498=""),"",SUMIFS($AH$2:AH498,$B$2:B498,B498))</f>
        <v/>
      </c>
      <c r="BH498" s="17" t="str">
        <f>IF(OR(AI498="",B498=""),"",SUMIFS($AI$2:AI498,$B$2:B498,B498))</f>
        <v/>
      </c>
      <c r="BI498" s="17" t="str">
        <f t="shared" si="291"/>
        <v/>
      </c>
      <c r="BJ498" s="17" t="str">
        <f t="shared" si="292"/>
        <v/>
      </c>
      <c r="BK498" s="17" t="str">
        <f t="shared" si="293"/>
        <v/>
      </c>
      <c r="BL498" s="17" t="str">
        <f t="shared" si="294"/>
        <v/>
      </c>
      <c r="BM498" s="17" t="str">
        <f t="shared" si="295"/>
        <v/>
      </c>
      <c r="BN498" s="17" t="str">
        <f t="shared" si="276"/>
        <v/>
      </c>
      <c r="BO498" s="17" t="str">
        <f t="shared" si="277"/>
        <v/>
      </c>
      <c r="BP498" s="17" t="str">
        <f t="shared" si="278"/>
        <v/>
      </c>
      <c r="BQ498" s="17" t="str">
        <f t="shared" si="279"/>
        <v/>
      </c>
      <c r="BR498" s="17" t="str">
        <f t="shared" si="280"/>
        <v/>
      </c>
    </row>
    <row r="499" spans="1:70" x14ac:dyDescent="0.25">
      <c r="A499">
        <f t="shared" si="264"/>
        <v>498</v>
      </c>
      <c r="B499" s="9"/>
      <c r="C499" s="12"/>
      <c r="D499" s="11" t="str">
        <f t="shared" si="296"/>
        <v/>
      </c>
      <c r="E499" s="11" t="str">
        <f t="shared" si="265"/>
        <v/>
      </c>
      <c r="F499" s="12"/>
      <c r="G499" s="12"/>
      <c r="H499" s="12"/>
      <c r="I499" s="12"/>
      <c r="J499" s="13"/>
      <c r="K499" s="13"/>
      <c r="L499" s="13"/>
      <c r="M499" s="13"/>
      <c r="N499" s="12"/>
      <c r="O499" s="12"/>
      <c r="P499" s="14" t="str">
        <f t="shared" si="281"/>
        <v/>
      </c>
      <c r="Q499" s="14" t="str">
        <f t="shared" si="282"/>
        <v/>
      </c>
      <c r="R499" s="14" t="str">
        <f t="shared" si="283"/>
        <v/>
      </c>
      <c r="S499" s="14" t="str">
        <f t="shared" si="284"/>
        <v/>
      </c>
      <c r="T499" s="14" t="str">
        <f t="shared" si="285"/>
        <v/>
      </c>
      <c r="U499" s="15" t="str">
        <f>IF(P499="","",P499*Config!$B$6)</f>
        <v/>
      </c>
      <c r="V499" s="15" t="str">
        <f>IF(Q499="","",Q499*Config!$B$6)</f>
        <v/>
      </c>
      <c r="W499" s="15" t="str">
        <f>IF(R499="","",R499*Config!$B$6)</f>
        <v/>
      </c>
      <c r="X499" s="15" t="str">
        <f>IF(S499="","",S499*Config!$B$6)</f>
        <v/>
      </c>
      <c r="Y499" s="15" t="str">
        <f>IF(T499="","",T499*Config!$B$6)</f>
        <v/>
      </c>
      <c r="Z499" s="15" t="str">
        <f>IF(U499="","",Config!$B$4 + SUM($U$2:U499))</f>
        <v/>
      </c>
      <c r="AA499" s="15" t="str">
        <f>IF(V499="","",Config!$B$4 + SUM($V$2:V499))</f>
        <v/>
      </c>
      <c r="AB499" s="15" t="str">
        <f>IF(W499="","",Config!$B$4 + SUM($W$2:W499))</f>
        <v/>
      </c>
      <c r="AC499" s="15" t="str">
        <f>IF(X499="","",Config!$B$4 + SUM($X$2:X499))</f>
        <v/>
      </c>
      <c r="AD499" s="15" t="str">
        <f>IF(Y499="","",Config!$B$4 + SUM($Y$2:Y499))</f>
        <v/>
      </c>
      <c r="AE499" s="15" t="str">
        <f>IF(P499="","",P499*J499/100*Config!$B$11)</f>
        <v/>
      </c>
      <c r="AF499" s="15" t="str">
        <f>IF(Q499="","",Q499*J499/100*Config!$B$11)</f>
        <v/>
      </c>
      <c r="AG499" s="15" t="str">
        <f>IF(R499="","",R499*J499/100*Config!$B$11)</f>
        <v/>
      </c>
      <c r="AH499" s="15" t="str">
        <f>IF(S499="","",S499*J499/100*Config!$B$11)</f>
        <v/>
      </c>
      <c r="AI499" s="15" t="str">
        <f>IF(T499="","",T499*J499/100*Config!$B$11)</f>
        <v/>
      </c>
      <c r="AJ499" s="15" t="str">
        <f>IF(AE499="","",Config!$B$9 + SUM($AE$2:AE499))</f>
        <v/>
      </c>
      <c r="AK499" s="15" t="str">
        <f>IF(AF499="","",Config!$B$9 + SUM($AF$2:AF499))</f>
        <v/>
      </c>
      <c r="AL499" s="15" t="str">
        <f>IF(AG499="","",Config!$B$9 + SUM($AG$2:AG499))</f>
        <v/>
      </c>
      <c r="AM499" s="15" t="str">
        <f>IF(AH499="","",Config!$B$9 + SUM($AH$2:AH499))</f>
        <v/>
      </c>
      <c r="AN499" s="15" t="str">
        <f>IF(AI499="","",Config!$B$9 + SUM($AI$2:AI499))</f>
        <v/>
      </c>
      <c r="AO499" s="16" t="str">
        <f t="shared" si="266"/>
        <v/>
      </c>
      <c r="AP499" s="16" t="str">
        <f t="shared" si="267"/>
        <v/>
      </c>
      <c r="AQ499" s="16" t="str">
        <f t="shared" si="268"/>
        <v/>
      </c>
      <c r="AR499" s="16" t="str">
        <f t="shared" si="269"/>
        <v/>
      </c>
      <c r="AS499" s="16" t="str">
        <f t="shared" si="270"/>
        <v/>
      </c>
      <c r="AT499" s="17" t="str">
        <f t="shared" si="286"/>
        <v/>
      </c>
      <c r="AU499" s="17" t="str">
        <f t="shared" si="287"/>
        <v/>
      </c>
      <c r="AV499" s="17" t="str">
        <f t="shared" si="288"/>
        <v/>
      </c>
      <c r="AW499" s="17" t="str">
        <f t="shared" si="289"/>
        <v/>
      </c>
      <c r="AX499" s="17" t="str">
        <f t="shared" si="290"/>
        <v/>
      </c>
      <c r="AY499" s="17" t="str">
        <f t="shared" si="271"/>
        <v/>
      </c>
      <c r="AZ499" s="17" t="str">
        <f t="shared" si="272"/>
        <v/>
      </c>
      <c r="BA499" s="17" t="str">
        <f t="shared" si="273"/>
        <v/>
      </c>
      <c r="BB499" s="17" t="str">
        <f t="shared" si="274"/>
        <v/>
      </c>
      <c r="BC499" s="17" t="str">
        <f t="shared" si="275"/>
        <v/>
      </c>
      <c r="BD499" s="17" t="str">
        <f>IF(OR(AE499="",B499=""),"",SUMIFS($AE$2:AE499,$B$2:B499,B499))</f>
        <v/>
      </c>
      <c r="BE499" s="17" t="str">
        <f>IF(OR(AF499="",B499=""),"",SUMIFS($AF$2:AF499,$B$2:B499,B499))</f>
        <v/>
      </c>
      <c r="BF499" s="17" t="str">
        <f>IF(OR(AG499="",B499=""),"",SUMIFS($AG$2:AG499,$B$2:B499,B499))</f>
        <v/>
      </c>
      <c r="BG499" s="17" t="str">
        <f>IF(OR(AH499="",B499=""),"",SUMIFS($AH$2:AH499,$B$2:B499,B499))</f>
        <v/>
      </c>
      <c r="BH499" s="17" t="str">
        <f>IF(OR(AI499="",B499=""),"",SUMIFS($AI$2:AI499,$B$2:B499,B499))</f>
        <v/>
      </c>
      <c r="BI499" s="17" t="str">
        <f t="shared" si="291"/>
        <v/>
      </c>
      <c r="BJ499" s="17" t="str">
        <f t="shared" si="292"/>
        <v/>
      </c>
      <c r="BK499" s="17" t="str">
        <f t="shared" si="293"/>
        <v/>
      </c>
      <c r="BL499" s="17" t="str">
        <f t="shared" si="294"/>
        <v/>
      </c>
      <c r="BM499" s="17" t="str">
        <f t="shared" si="295"/>
        <v/>
      </c>
      <c r="BN499" s="17" t="str">
        <f t="shared" si="276"/>
        <v/>
      </c>
      <c r="BO499" s="17" t="str">
        <f t="shared" si="277"/>
        <v/>
      </c>
      <c r="BP499" s="17" t="str">
        <f t="shared" si="278"/>
        <v/>
      </c>
      <c r="BQ499" s="17" t="str">
        <f t="shared" si="279"/>
        <v/>
      </c>
      <c r="BR499" s="17" t="str">
        <f t="shared" si="280"/>
        <v/>
      </c>
    </row>
    <row r="500" spans="1:70" x14ac:dyDescent="0.25">
      <c r="A500">
        <f t="shared" si="264"/>
        <v>499</v>
      </c>
      <c r="B500" s="9"/>
      <c r="C500" s="12"/>
      <c r="D500" s="11" t="str">
        <f t="shared" si="296"/>
        <v/>
      </c>
      <c r="E500" s="11" t="str">
        <f t="shared" si="265"/>
        <v/>
      </c>
      <c r="F500" s="12"/>
      <c r="G500" s="12"/>
      <c r="H500" s="12"/>
      <c r="I500" s="12"/>
      <c r="J500" s="13"/>
      <c r="K500" s="13"/>
      <c r="L500" s="13"/>
      <c r="M500" s="13"/>
      <c r="N500" s="12"/>
      <c r="O500" s="12"/>
      <c r="P500" s="14" t="str">
        <f t="shared" si="281"/>
        <v/>
      </c>
      <c r="Q500" s="14" t="str">
        <f t="shared" si="282"/>
        <v/>
      </c>
      <c r="R500" s="14" t="str">
        <f t="shared" si="283"/>
        <v/>
      </c>
      <c r="S500" s="14" t="str">
        <f t="shared" si="284"/>
        <v/>
      </c>
      <c r="T500" s="14" t="str">
        <f t="shared" si="285"/>
        <v/>
      </c>
      <c r="U500" s="15" t="str">
        <f>IF(P500="","",P500*Config!$B$6)</f>
        <v/>
      </c>
      <c r="V500" s="15" t="str">
        <f>IF(Q500="","",Q500*Config!$B$6)</f>
        <v/>
      </c>
      <c r="W500" s="15" t="str">
        <f>IF(R500="","",R500*Config!$B$6)</f>
        <v/>
      </c>
      <c r="X500" s="15" t="str">
        <f>IF(S500="","",S500*Config!$B$6)</f>
        <v/>
      </c>
      <c r="Y500" s="15" t="str">
        <f>IF(T500="","",T500*Config!$B$6)</f>
        <v/>
      </c>
      <c r="Z500" s="15" t="str">
        <f>IF(U500="","",Config!$B$4 + SUM($U$2:U500))</f>
        <v/>
      </c>
      <c r="AA500" s="15" t="str">
        <f>IF(V500="","",Config!$B$4 + SUM($V$2:V500))</f>
        <v/>
      </c>
      <c r="AB500" s="15" t="str">
        <f>IF(W500="","",Config!$B$4 + SUM($W$2:W500))</f>
        <v/>
      </c>
      <c r="AC500" s="15" t="str">
        <f>IF(X500="","",Config!$B$4 + SUM($X$2:X500))</f>
        <v/>
      </c>
      <c r="AD500" s="15" t="str">
        <f>IF(Y500="","",Config!$B$4 + SUM($Y$2:Y500))</f>
        <v/>
      </c>
      <c r="AE500" s="15" t="str">
        <f>IF(P500="","",P500*J500/100*Config!$B$11)</f>
        <v/>
      </c>
      <c r="AF500" s="15" t="str">
        <f>IF(Q500="","",Q500*J500/100*Config!$B$11)</f>
        <v/>
      </c>
      <c r="AG500" s="15" t="str">
        <f>IF(R500="","",R500*J500/100*Config!$B$11)</f>
        <v/>
      </c>
      <c r="AH500" s="15" t="str">
        <f>IF(S500="","",S500*J500/100*Config!$B$11)</f>
        <v/>
      </c>
      <c r="AI500" s="15" t="str">
        <f>IF(T500="","",T500*J500/100*Config!$B$11)</f>
        <v/>
      </c>
      <c r="AJ500" s="15" t="str">
        <f>IF(AE500="","",Config!$B$9 + SUM($AE$2:AE500))</f>
        <v/>
      </c>
      <c r="AK500" s="15" t="str">
        <f>IF(AF500="","",Config!$B$9 + SUM($AF$2:AF500))</f>
        <v/>
      </c>
      <c r="AL500" s="15" t="str">
        <f>IF(AG500="","",Config!$B$9 + SUM($AG$2:AG500))</f>
        <v/>
      </c>
      <c r="AM500" s="15" t="str">
        <f>IF(AH500="","",Config!$B$9 + SUM($AH$2:AH500))</f>
        <v/>
      </c>
      <c r="AN500" s="15" t="str">
        <f>IF(AI500="","",Config!$B$9 + SUM($AI$2:AI500))</f>
        <v/>
      </c>
      <c r="AO500" s="16" t="str">
        <f t="shared" si="266"/>
        <v/>
      </c>
      <c r="AP500" s="16" t="str">
        <f t="shared" si="267"/>
        <v/>
      </c>
      <c r="AQ500" s="16" t="str">
        <f t="shared" si="268"/>
        <v/>
      </c>
      <c r="AR500" s="16" t="str">
        <f t="shared" si="269"/>
        <v/>
      </c>
      <c r="AS500" s="16" t="str">
        <f t="shared" si="270"/>
        <v/>
      </c>
      <c r="AT500" s="17" t="str">
        <f t="shared" si="286"/>
        <v/>
      </c>
      <c r="AU500" s="17" t="str">
        <f t="shared" si="287"/>
        <v/>
      </c>
      <c r="AV500" s="17" t="str">
        <f t="shared" si="288"/>
        <v/>
      </c>
      <c r="AW500" s="17" t="str">
        <f t="shared" si="289"/>
        <v/>
      </c>
      <c r="AX500" s="17" t="str">
        <f t="shared" si="290"/>
        <v/>
      </c>
      <c r="AY500" s="17" t="str">
        <f t="shared" si="271"/>
        <v/>
      </c>
      <c r="AZ500" s="17" t="str">
        <f t="shared" si="272"/>
        <v/>
      </c>
      <c r="BA500" s="17" t="str">
        <f t="shared" si="273"/>
        <v/>
      </c>
      <c r="BB500" s="17" t="str">
        <f t="shared" si="274"/>
        <v/>
      </c>
      <c r="BC500" s="17" t="str">
        <f t="shared" si="275"/>
        <v/>
      </c>
      <c r="BD500" s="17" t="str">
        <f>IF(OR(AE500="",B500=""),"",SUMIFS($AE$2:AE500,$B$2:B500,B500))</f>
        <v/>
      </c>
      <c r="BE500" s="17" t="str">
        <f>IF(OR(AF500="",B500=""),"",SUMIFS($AF$2:AF500,$B$2:B500,B500))</f>
        <v/>
      </c>
      <c r="BF500" s="17" t="str">
        <f>IF(OR(AG500="",B500=""),"",SUMIFS($AG$2:AG500,$B$2:B500,B500))</f>
        <v/>
      </c>
      <c r="BG500" s="17" t="str">
        <f>IF(OR(AH500="",B500=""),"",SUMIFS($AH$2:AH500,$B$2:B500,B500))</f>
        <v/>
      </c>
      <c r="BH500" s="17" t="str">
        <f>IF(OR(AI500="",B500=""),"",SUMIFS($AI$2:AI500,$B$2:B500,B500))</f>
        <v/>
      </c>
      <c r="BI500" s="17" t="str">
        <f t="shared" si="291"/>
        <v/>
      </c>
      <c r="BJ500" s="17" t="str">
        <f t="shared" si="292"/>
        <v/>
      </c>
      <c r="BK500" s="17" t="str">
        <f t="shared" si="293"/>
        <v/>
      </c>
      <c r="BL500" s="17" t="str">
        <f t="shared" si="294"/>
        <v/>
      </c>
      <c r="BM500" s="17" t="str">
        <f t="shared" si="295"/>
        <v/>
      </c>
      <c r="BN500" s="17" t="str">
        <f t="shared" si="276"/>
        <v/>
      </c>
      <c r="BO500" s="17" t="str">
        <f t="shared" si="277"/>
        <v/>
      </c>
      <c r="BP500" s="17" t="str">
        <f t="shared" si="278"/>
        <v/>
      </c>
      <c r="BQ500" s="17" t="str">
        <f t="shared" si="279"/>
        <v/>
      </c>
      <c r="BR500" s="17" t="str">
        <f t="shared" si="280"/>
        <v/>
      </c>
    </row>
    <row r="501" spans="1:70" x14ac:dyDescent="0.25">
      <c r="A501">
        <f t="shared" si="264"/>
        <v>500</v>
      </c>
      <c r="B501" s="9"/>
      <c r="C501" s="12"/>
      <c r="D501" s="11" t="str">
        <f t="shared" si="296"/>
        <v/>
      </c>
      <c r="E501" s="11" t="str">
        <f t="shared" si="265"/>
        <v/>
      </c>
      <c r="F501" s="12"/>
      <c r="G501" s="12"/>
      <c r="H501" s="12"/>
      <c r="I501" s="12"/>
      <c r="J501" s="13"/>
      <c r="K501" s="13"/>
      <c r="L501" s="13"/>
      <c r="M501" s="13"/>
      <c r="N501" s="12"/>
      <c r="O501" s="12"/>
      <c r="P501" s="14" t="str">
        <f t="shared" si="281"/>
        <v/>
      </c>
      <c r="Q501" s="14" t="str">
        <f t="shared" si="282"/>
        <v/>
      </c>
      <c r="R501" s="14" t="str">
        <f t="shared" si="283"/>
        <v/>
      </c>
      <c r="S501" s="14" t="str">
        <f t="shared" si="284"/>
        <v/>
      </c>
      <c r="T501" s="14" t="str">
        <f t="shared" si="285"/>
        <v/>
      </c>
      <c r="U501" s="15" t="str">
        <f>IF(P501="","",P501*Config!$B$6)</f>
        <v/>
      </c>
      <c r="V501" s="15" t="str">
        <f>IF(Q501="","",Q501*Config!$B$6)</f>
        <v/>
      </c>
      <c r="W501" s="15" t="str">
        <f>IF(R501="","",R501*Config!$B$6)</f>
        <v/>
      </c>
      <c r="X501" s="15" t="str">
        <f>IF(S501="","",S501*Config!$B$6)</f>
        <v/>
      </c>
      <c r="Y501" s="15" t="str">
        <f>IF(T501="","",T501*Config!$B$6)</f>
        <v/>
      </c>
      <c r="Z501" s="15" t="str">
        <f>IF(U501="","",Config!$B$4 + SUM($U$2:U501))</f>
        <v/>
      </c>
      <c r="AA501" s="15" t="str">
        <f>IF(V501="","",Config!$B$4 + SUM($V$2:V501))</f>
        <v/>
      </c>
      <c r="AB501" s="15" t="str">
        <f>IF(W501="","",Config!$B$4 + SUM($W$2:W501))</f>
        <v/>
      </c>
      <c r="AC501" s="15" t="str">
        <f>IF(X501="","",Config!$B$4 + SUM($X$2:X501))</f>
        <v/>
      </c>
      <c r="AD501" s="15" t="str">
        <f>IF(Y501="","",Config!$B$4 + SUM($Y$2:Y501))</f>
        <v/>
      </c>
      <c r="AE501" s="15" t="str">
        <f>IF(P501="","",P501*J501/100*Config!$B$11)</f>
        <v/>
      </c>
      <c r="AF501" s="15" t="str">
        <f>IF(Q501="","",Q501*J501/100*Config!$B$11)</f>
        <v/>
      </c>
      <c r="AG501" s="15" t="str">
        <f>IF(R501="","",R501*J501/100*Config!$B$11)</f>
        <v/>
      </c>
      <c r="AH501" s="15" t="str">
        <f>IF(S501="","",S501*J501/100*Config!$B$11)</f>
        <v/>
      </c>
      <c r="AI501" s="15" t="str">
        <f>IF(T501="","",T501*J501/100*Config!$B$11)</f>
        <v/>
      </c>
      <c r="AJ501" s="15" t="str">
        <f>IF(AE501="","",Config!$B$9 + SUM($AE$2:AE501))</f>
        <v/>
      </c>
      <c r="AK501" s="15" t="str">
        <f>IF(AF501="","",Config!$B$9 + SUM($AF$2:AF501))</f>
        <v/>
      </c>
      <c r="AL501" s="15" t="str">
        <f>IF(AG501="","",Config!$B$9 + SUM($AG$2:AG501))</f>
        <v/>
      </c>
      <c r="AM501" s="15" t="str">
        <f>IF(AH501="","",Config!$B$9 + SUM($AH$2:AH501))</f>
        <v/>
      </c>
      <c r="AN501" s="15" t="str">
        <f>IF(AI501="","",Config!$B$9 + SUM($AI$2:AI501))</f>
        <v/>
      </c>
      <c r="AO501" s="16" t="str">
        <f t="shared" si="266"/>
        <v/>
      </c>
      <c r="AP501" s="16" t="str">
        <f t="shared" si="267"/>
        <v/>
      </c>
      <c r="AQ501" s="16" t="str">
        <f t="shared" si="268"/>
        <v/>
      </c>
      <c r="AR501" s="16" t="str">
        <f t="shared" si="269"/>
        <v/>
      </c>
      <c r="AS501" s="16" t="str">
        <f t="shared" si="270"/>
        <v/>
      </c>
      <c r="AT501" s="17" t="str">
        <f t="shared" si="286"/>
        <v/>
      </c>
      <c r="AU501" s="17" t="str">
        <f t="shared" si="287"/>
        <v/>
      </c>
      <c r="AV501" s="17" t="str">
        <f t="shared" si="288"/>
        <v/>
      </c>
      <c r="AW501" s="17" t="str">
        <f t="shared" si="289"/>
        <v/>
      </c>
      <c r="AX501" s="17" t="str">
        <f t="shared" si="290"/>
        <v/>
      </c>
      <c r="AY501" s="17" t="str">
        <f t="shared" si="271"/>
        <v/>
      </c>
      <c r="AZ501" s="17" t="str">
        <f t="shared" si="272"/>
        <v/>
      </c>
      <c r="BA501" s="17" t="str">
        <f t="shared" si="273"/>
        <v/>
      </c>
      <c r="BB501" s="17" t="str">
        <f t="shared" si="274"/>
        <v/>
      </c>
      <c r="BC501" s="17" t="str">
        <f t="shared" si="275"/>
        <v/>
      </c>
      <c r="BD501" s="17" t="str">
        <f>IF(OR(AE501="",B501=""),"",SUMIFS($AE$2:AE501,$B$2:B501,B501))</f>
        <v/>
      </c>
      <c r="BE501" s="17" t="str">
        <f>IF(OR(AF501="",B501=""),"",SUMIFS($AF$2:AF501,$B$2:B501,B501))</f>
        <v/>
      </c>
      <c r="BF501" s="17" t="str">
        <f>IF(OR(AG501="",B501=""),"",SUMIFS($AG$2:AG501,$B$2:B501,B501))</f>
        <v/>
      </c>
      <c r="BG501" s="17" t="str">
        <f>IF(OR(AH501="",B501=""),"",SUMIFS($AH$2:AH501,$B$2:B501,B501))</f>
        <v/>
      </c>
      <c r="BH501" s="17" t="str">
        <f>IF(OR(AI501="",B501=""),"",SUMIFS($AI$2:AI501,$B$2:B501,B501))</f>
        <v/>
      </c>
      <c r="BI501" s="17" t="str">
        <f t="shared" si="291"/>
        <v/>
      </c>
      <c r="BJ501" s="17" t="str">
        <f t="shared" si="292"/>
        <v/>
      </c>
      <c r="BK501" s="17" t="str">
        <f t="shared" si="293"/>
        <v/>
      </c>
      <c r="BL501" s="17" t="str">
        <f t="shared" si="294"/>
        <v/>
      </c>
      <c r="BM501" s="17" t="str">
        <f t="shared" si="295"/>
        <v/>
      </c>
      <c r="BN501" s="17" t="str">
        <f t="shared" si="276"/>
        <v/>
      </c>
      <c r="BO501" s="17" t="str">
        <f t="shared" si="277"/>
        <v/>
      </c>
      <c r="BP501" s="17" t="str">
        <f t="shared" si="278"/>
        <v/>
      </c>
      <c r="BQ501" s="17" t="str">
        <f t="shared" si="279"/>
        <v/>
      </c>
      <c r="BR501" s="17" t="str">
        <f t="shared" si="280"/>
        <v/>
      </c>
    </row>
    <row r="502" spans="1:70" x14ac:dyDescent="0.25">
      <c r="A502">
        <f t="shared" si="264"/>
        <v>501</v>
      </c>
      <c r="B502" s="9"/>
      <c r="C502" s="12"/>
      <c r="D502" s="11" t="str">
        <f t="shared" si="296"/>
        <v/>
      </c>
      <c r="E502" s="11" t="str">
        <f t="shared" si="265"/>
        <v/>
      </c>
      <c r="F502" s="12"/>
      <c r="G502" s="12"/>
      <c r="H502" s="12"/>
      <c r="I502" s="12"/>
      <c r="J502" s="13"/>
      <c r="K502" s="13"/>
      <c r="L502" s="13"/>
      <c r="M502" s="13"/>
      <c r="N502" s="12"/>
      <c r="O502" s="12"/>
      <c r="P502" s="14" t="str">
        <f t="shared" si="281"/>
        <v/>
      </c>
      <c r="Q502" s="14" t="str">
        <f t="shared" si="282"/>
        <v/>
      </c>
      <c r="R502" s="14" t="str">
        <f t="shared" si="283"/>
        <v/>
      </c>
      <c r="S502" s="14" t="str">
        <f t="shared" si="284"/>
        <v/>
      </c>
      <c r="T502" s="14" t="str">
        <f t="shared" si="285"/>
        <v/>
      </c>
      <c r="U502" s="15" t="str">
        <f>IF(P502="","",P502*Config!$B$6)</f>
        <v/>
      </c>
      <c r="V502" s="15" t="str">
        <f>IF(Q502="","",Q502*Config!$B$6)</f>
        <v/>
      </c>
      <c r="W502" s="15" t="str">
        <f>IF(R502="","",R502*Config!$B$6)</f>
        <v/>
      </c>
      <c r="X502" s="15" t="str">
        <f>IF(S502="","",S502*Config!$B$6)</f>
        <v/>
      </c>
      <c r="Y502" s="15" t="str">
        <f>IF(T502="","",T502*Config!$B$6)</f>
        <v/>
      </c>
      <c r="Z502" s="15" t="str">
        <f>IF(U502="","",Config!$B$4 + SUM($U$2:U502))</f>
        <v/>
      </c>
      <c r="AA502" s="15" t="str">
        <f>IF(V502="","",Config!$B$4 + SUM($V$2:V502))</f>
        <v/>
      </c>
      <c r="AB502" s="15" t="str">
        <f>IF(W502="","",Config!$B$4 + SUM($W$2:W502))</f>
        <v/>
      </c>
      <c r="AC502" s="15" t="str">
        <f>IF(X502="","",Config!$B$4 + SUM($X$2:X502))</f>
        <v/>
      </c>
      <c r="AD502" s="15" t="str">
        <f>IF(Y502="","",Config!$B$4 + SUM($Y$2:Y502))</f>
        <v/>
      </c>
      <c r="AE502" s="15" t="str">
        <f>IF(P502="","",P502*J502/100*Config!$B$11)</f>
        <v/>
      </c>
      <c r="AF502" s="15" t="str">
        <f>IF(Q502="","",Q502*J502/100*Config!$B$11)</f>
        <v/>
      </c>
      <c r="AG502" s="15" t="str">
        <f>IF(R502="","",R502*J502/100*Config!$B$11)</f>
        <v/>
      </c>
      <c r="AH502" s="15" t="str">
        <f>IF(S502="","",S502*J502/100*Config!$B$11)</f>
        <v/>
      </c>
      <c r="AI502" s="15" t="str">
        <f>IF(T502="","",T502*J502/100*Config!$B$11)</f>
        <v/>
      </c>
      <c r="AJ502" s="15" t="str">
        <f>IF(AE502="","",Config!$B$9 + SUM($AE$2:AE502))</f>
        <v/>
      </c>
      <c r="AK502" s="15" t="str">
        <f>IF(AF502="","",Config!$B$9 + SUM($AF$2:AF502))</f>
        <v/>
      </c>
      <c r="AL502" s="15" t="str">
        <f>IF(AG502="","",Config!$B$9 + SUM($AG$2:AG502))</f>
        <v/>
      </c>
      <c r="AM502" s="15" t="str">
        <f>IF(AH502="","",Config!$B$9 + SUM($AH$2:AH502))</f>
        <v/>
      </c>
      <c r="AN502" s="15" t="str">
        <f>IF(AI502="","",Config!$B$9 + SUM($AI$2:AI502))</f>
        <v/>
      </c>
      <c r="AO502" s="16" t="str">
        <f t="shared" si="266"/>
        <v/>
      </c>
      <c r="AP502" s="16" t="str">
        <f t="shared" si="267"/>
        <v/>
      </c>
      <c r="AQ502" s="16" t="str">
        <f t="shared" si="268"/>
        <v/>
      </c>
      <c r="AR502" s="16" t="str">
        <f t="shared" si="269"/>
        <v/>
      </c>
      <c r="AS502" s="16" t="str">
        <f t="shared" si="270"/>
        <v/>
      </c>
      <c r="AT502" s="17" t="str">
        <f t="shared" si="286"/>
        <v/>
      </c>
      <c r="AU502" s="17" t="str">
        <f t="shared" si="287"/>
        <v/>
      </c>
      <c r="AV502" s="17" t="str">
        <f t="shared" si="288"/>
        <v/>
      </c>
      <c r="AW502" s="17" t="str">
        <f t="shared" si="289"/>
        <v/>
      </c>
      <c r="AX502" s="17" t="str">
        <f t="shared" si="290"/>
        <v/>
      </c>
      <c r="AY502" s="17" t="str">
        <f t="shared" si="271"/>
        <v/>
      </c>
      <c r="AZ502" s="17" t="str">
        <f t="shared" si="272"/>
        <v/>
      </c>
      <c r="BA502" s="17" t="str">
        <f t="shared" si="273"/>
        <v/>
      </c>
      <c r="BB502" s="17" t="str">
        <f t="shared" si="274"/>
        <v/>
      </c>
      <c r="BC502" s="17" t="str">
        <f t="shared" si="275"/>
        <v/>
      </c>
      <c r="BD502" s="17" t="str">
        <f>IF(OR(AE502="",B502=""),"",SUMIFS($AE$2:AE502,$B$2:B502,B502))</f>
        <v/>
      </c>
      <c r="BE502" s="17" t="str">
        <f>IF(OR(AF502="",B502=""),"",SUMIFS($AF$2:AF502,$B$2:B502,B502))</f>
        <v/>
      </c>
      <c r="BF502" s="17" t="str">
        <f>IF(OR(AG502="",B502=""),"",SUMIFS($AG$2:AG502,$B$2:B502,B502))</f>
        <v/>
      </c>
      <c r="BG502" s="17" t="str">
        <f>IF(OR(AH502="",B502=""),"",SUMIFS($AH$2:AH502,$B$2:B502,B502))</f>
        <v/>
      </c>
      <c r="BH502" s="17" t="str">
        <f>IF(OR(AI502="",B502=""),"",SUMIFS($AI$2:AI502,$B$2:B502,B502))</f>
        <v/>
      </c>
      <c r="BI502" s="17" t="str">
        <f t="shared" si="291"/>
        <v/>
      </c>
      <c r="BJ502" s="17" t="str">
        <f t="shared" si="292"/>
        <v/>
      </c>
      <c r="BK502" s="17" t="str">
        <f t="shared" si="293"/>
        <v/>
      </c>
      <c r="BL502" s="17" t="str">
        <f t="shared" si="294"/>
        <v/>
      </c>
      <c r="BM502" s="17" t="str">
        <f t="shared" si="295"/>
        <v/>
      </c>
      <c r="BN502" s="17" t="str">
        <f t="shared" si="276"/>
        <v/>
      </c>
      <c r="BO502" s="17" t="str">
        <f t="shared" si="277"/>
        <v/>
      </c>
      <c r="BP502" s="17" t="str">
        <f t="shared" si="278"/>
        <v/>
      </c>
      <c r="BQ502" s="17" t="str">
        <f t="shared" si="279"/>
        <v/>
      </c>
      <c r="BR502" s="17" t="str">
        <f t="shared" si="280"/>
        <v/>
      </c>
    </row>
    <row r="503" spans="1:70" x14ac:dyDescent="0.25">
      <c r="A503">
        <f t="shared" si="264"/>
        <v>502</v>
      </c>
      <c r="B503" s="9"/>
      <c r="C503" s="12"/>
      <c r="D503" s="11" t="str">
        <f t="shared" si="296"/>
        <v/>
      </c>
      <c r="E503" s="11" t="str">
        <f t="shared" si="265"/>
        <v/>
      </c>
      <c r="F503" s="12"/>
      <c r="G503" s="12"/>
      <c r="H503" s="12"/>
      <c r="I503" s="12"/>
      <c r="J503" s="13"/>
      <c r="K503" s="13"/>
      <c r="L503" s="13"/>
      <c r="M503" s="13"/>
      <c r="N503" s="12"/>
      <c r="O503" s="12"/>
      <c r="P503" s="14" t="str">
        <f t="shared" si="281"/>
        <v/>
      </c>
      <c r="Q503" s="14" t="str">
        <f t="shared" si="282"/>
        <v/>
      </c>
      <c r="R503" s="14" t="str">
        <f t="shared" si="283"/>
        <v/>
      </c>
      <c r="S503" s="14" t="str">
        <f t="shared" si="284"/>
        <v/>
      </c>
      <c r="T503" s="14" t="str">
        <f t="shared" si="285"/>
        <v/>
      </c>
      <c r="U503" s="15" t="str">
        <f>IF(P503="","",P503*Config!$B$6)</f>
        <v/>
      </c>
      <c r="V503" s="15" t="str">
        <f>IF(Q503="","",Q503*Config!$B$6)</f>
        <v/>
      </c>
      <c r="W503" s="15" t="str">
        <f>IF(R503="","",R503*Config!$B$6)</f>
        <v/>
      </c>
      <c r="X503" s="15" t="str">
        <f>IF(S503="","",S503*Config!$B$6)</f>
        <v/>
      </c>
      <c r="Y503" s="15" t="str">
        <f>IF(T503="","",T503*Config!$B$6)</f>
        <v/>
      </c>
      <c r="Z503" s="15" t="str">
        <f>IF(U503="","",Config!$B$4 + SUM($U$2:U503))</f>
        <v/>
      </c>
      <c r="AA503" s="15" t="str">
        <f>IF(V503="","",Config!$B$4 + SUM($V$2:V503))</f>
        <v/>
      </c>
      <c r="AB503" s="15" t="str">
        <f>IF(W503="","",Config!$B$4 + SUM($W$2:W503))</f>
        <v/>
      </c>
      <c r="AC503" s="15" t="str">
        <f>IF(X503="","",Config!$B$4 + SUM($X$2:X503))</f>
        <v/>
      </c>
      <c r="AD503" s="15" t="str">
        <f>IF(Y503="","",Config!$B$4 + SUM($Y$2:Y503))</f>
        <v/>
      </c>
      <c r="AE503" s="15" t="str">
        <f>IF(P503="","",P503*J503/100*Config!$B$11)</f>
        <v/>
      </c>
      <c r="AF503" s="15" t="str">
        <f>IF(Q503="","",Q503*J503/100*Config!$B$11)</f>
        <v/>
      </c>
      <c r="AG503" s="15" t="str">
        <f>IF(R503="","",R503*J503/100*Config!$B$11)</f>
        <v/>
      </c>
      <c r="AH503" s="15" t="str">
        <f>IF(S503="","",S503*J503/100*Config!$B$11)</f>
        <v/>
      </c>
      <c r="AI503" s="15" t="str">
        <f>IF(T503="","",T503*J503/100*Config!$B$11)</f>
        <v/>
      </c>
      <c r="AJ503" s="15" t="str">
        <f>IF(AE503="","",Config!$B$9 + SUM($AE$2:AE503))</f>
        <v/>
      </c>
      <c r="AK503" s="15" t="str">
        <f>IF(AF503="","",Config!$B$9 + SUM($AF$2:AF503))</f>
        <v/>
      </c>
      <c r="AL503" s="15" t="str">
        <f>IF(AG503="","",Config!$B$9 + SUM($AG$2:AG503))</f>
        <v/>
      </c>
      <c r="AM503" s="15" t="str">
        <f>IF(AH503="","",Config!$B$9 + SUM($AH$2:AH503))</f>
        <v/>
      </c>
      <c r="AN503" s="15" t="str">
        <f>IF(AI503="","",Config!$B$9 + SUM($AI$2:AI503))</f>
        <v/>
      </c>
      <c r="AO503" s="16" t="str">
        <f t="shared" si="266"/>
        <v/>
      </c>
      <c r="AP503" s="16" t="str">
        <f t="shared" si="267"/>
        <v/>
      </c>
      <c r="AQ503" s="16" t="str">
        <f t="shared" si="268"/>
        <v/>
      </c>
      <c r="AR503" s="16" t="str">
        <f t="shared" si="269"/>
        <v/>
      </c>
      <c r="AS503" s="16" t="str">
        <f t="shared" si="270"/>
        <v/>
      </c>
      <c r="AT503" s="17" t="str">
        <f t="shared" si="286"/>
        <v/>
      </c>
      <c r="AU503" s="17" t="str">
        <f t="shared" si="287"/>
        <v/>
      </c>
      <c r="AV503" s="17" t="str">
        <f t="shared" si="288"/>
        <v/>
      </c>
      <c r="AW503" s="17" t="str">
        <f t="shared" si="289"/>
        <v/>
      </c>
      <c r="AX503" s="17" t="str">
        <f t="shared" si="290"/>
        <v/>
      </c>
      <c r="AY503" s="17" t="str">
        <f t="shared" si="271"/>
        <v/>
      </c>
      <c r="AZ503" s="17" t="str">
        <f t="shared" si="272"/>
        <v/>
      </c>
      <c r="BA503" s="17" t="str">
        <f t="shared" si="273"/>
        <v/>
      </c>
      <c r="BB503" s="17" t="str">
        <f t="shared" si="274"/>
        <v/>
      </c>
      <c r="BC503" s="17" t="str">
        <f t="shared" si="275"/>
        <v/>
      </c>
      <c r="BD503" s="17" t="str">
        <f>IF(OR(AE503="",B503=""),"",SUMIFS($AE$2:AE503,$B$2:B503,B503))</f>
        <v/>
      </c>
      <c r="BE503" s="17" t="str">
        <f>IF(OR(AF503="",B503=""),"",SUMIFS($AF$2:AF503,$B$2:B503,B503))</f>
        <v/>
      </c>
      <c r="BF503" s="17" t="str">
        <f>IF(OR(AG503="",B503=""),"",SUMIFS($AG$2:AG503,$B$2:B503,B503))</f>
        <v/>
      </c>
      <c r="BG503" s="17" t="str">
        <f>IF(OR(AH503="",B503=""),"",SUMIFS($AH$2:AH503,$B$2:B503,B503))</f>
        <v/>
      </c>
      <c r="BH503" s="17" t="str">
        <f>IF(OR(AI503="",B503=""),"",SUMIFS($AI$2:AI503,$B$2:B503,B503))</f>
        <v/>
      </c>
      <c r="BI503" s="17" t="str">
        <f t="shared" si="291"/>
        <v/>
      </c>
      <c r="BJ503" s="17" t="str">
        <f t="shared" si="292"/>
        <v/>
      </c>
      <c r="BK503" s="17" t="str">
        <f t="shared" si="293"/>
        <v/>
      </c>
      <c r="BL503" s="17" t="str">
        <f t="shared" si="294"/>
        <v/>
      </c>
      <c r="BM503" s="17" t="str">
        <f t="shared" si="295"/>
        <v/>
      </c>
      <c r="BN503" s="17" t="str">
        <f t="shared" si="276"/>
        <v/>
      </c>
      <c r="BO503" s="17" t="str">
        <f t="shared" si="277"/>
        <v/>
      </c>
      <c r="BP503" s="17" t="str">
        <f t="shared" si="278"/>
        <v/>
      </c>
      <c r="BQ503" s="17" t="str">
        <f t="shared" si="279"/>
        <v/>
      </c>
      <c r="BR503" s="17" t="str">
        <f t="shared" si="280"/>
        <v/>
      </c>
    </row>
    <row r="504" spans="1:70" x14ac:dyDescent="0.25">
      <c r="A504">
        <f t="shared" si="264"/>
        <v>503</v>
      </c>
      <c r="B504" s="9"/>
      <c r="C504" s="12"/>
      <c r="D504" s="11" t="str">
        <f t="shared" si="296"/>
        <v/>
      </c>
      <c r="E504" s="11" t="str">
        <f t="shared" si="265"/>
        <v/>
      </c>
      <c r="F504" s="12"/>
      <c r="G504" s="12"/>
      <c r="H504" s="12"/>
      <c r="I504" s="12"/>
      <c r="J504" s="13"/>
      <c r="K504" s="13"/>
      <c r="L504" s="13"/>
      <c r="M504" s="13"/>
      <c r="N504" s="12"/>
      <c r="O504" s="12"/>
      <c r="P504" s="14" t="str">
        <f t="shared" si="281"/>
        <v/>
      </c>
      <c r="Q504" s="14" t="str">
        <f t="shared" si="282"/>
        <v/>
      </c>
      <c r="R504" s="14" t="str">
        <f t="shared" si="283"/>
        <v/>
      </c>
      <c r="S504" s="14" t="str">
        <f t="shared" si="284"/>
        <v/>
      </c>
      <c r="T504" s="14" t="str">
        <f t="shared" si="285"/>
        <v/>
      </c>
      <c r="U504" s="15" t="str">
        <f>IF(P504="","",P504*Config!$B$6)</f>
        <v/>
      </c>
      <c r="V504" s="15" t="str">
        <f>IF(Q504="","",Q504*Config!$B$6)</f>
        <v/>
      </c>
      <c r="W504" s="15" t="str">
        <f>IF(R504="","",R504*Config!$B$6)</f>
        <v/>
      </c>
      <c r="X504" s="15" t="str">
        <f>IF(S504="","",S504*Config!$B$6)</f>
        <v/>
      </c>
      <c r="Y504" s="15" t="str">
        <f>IF(T504="","",T504*Config!$B$6)</f>
        <v/>
      </c>
      <c r="Z504" s="15" t="str">
        <f>IF(U504="","",Config!$B$4 + SUM($U$2:U504))</f>
        <v/>
      </c>
      <c r="AA504" s="15" t="str">
        <f>IF(V504="","",Config!$B$4 + SUM($V$2:V504))</f>
        <v/>
      </c>
      <c r="AB504" s="15" t="str">
        <f>IF(W504="","",Config!$B$4 + SUM($W$2:W504))</f>
        <v/>
      </c>
      <c r="AC504" s="15" t="str">
        <f>IF(X504="","",Config!$B$4 + SUM($X$2:X504))</f>
        <v/>
      </c>
      <c r="AD504" s="15" t="str">
        <f>IF(Y504="","",Config!$B$4 + SUM($Y$2:Y504))</f>
        <v/>
      </c>
      <c r="AE504" s="15" t="str">
        <f>IF(P504="","",P504*J504/100*Config!$B$11)</f>
        <v/>
      </c>
      <c r="AF504" s="15" t="str">
        <f>IF(Q504="","",Q504*J504/100*Config!$B$11)</f>
        <v/>
      </c>
      <c r="AG504" s="15" t="str">
        <f>IF(R504="","",R504*J504/100*Config!$B$11)</f>
        <v/>
      </c>
      <c r="AH504" s="15" t="str">
        <f>IF(S504="","",S504*J504/100*Config!$B$11)</f>
        <v/>
      </c>
      <c r="AI504" s="15" t="str">
        <f>IF(T504="","",T504*J504/100*Config!$B$11)</f>
        <v/>
      </c>
      <c r="AJ504" s="15" t="str">
        <f>IF(AE504="","",Config!$B$9 + SUM($AE$2:AE504))</f>
        <v/>
      </c>
      <c r="AK504" s="15" t="str">
        <f>IF(AF504="","",Config!$B$9 + SUM($AF$2:AF504))</f>
        <v/>
      </c>
      <c r="AL504" s="15" t="str">
        <f>IF(AG504="","",Config!$B$9 + SUM($AG$2:AG504))</f>
        <v/>
      </c>
      <c r="AM504" s="15" t="str">
        <f>IF(AH504="","",Config!$B$9 + SUM($AH$2:AH504))</f>
        <v/>
      </c>
      <c r="AN504" s="15" t="str">
        <f>IF(AI504="","",Config!$B$9 + SUM($AI$2:AI504))</f>
        <v/>
      </c>
      <c r="AO504" s="16" t="str">
        <f t="shared" si="266"/>
        <v/>
      </c>
      <c r="AP504" s="16" t="str">
        <f t="shared" si="267"/>
        <v/>
      </c>
      <c r="AQ504" s="16" t="str">
        <f t="shared" si="268"/>
        <v/>
      </c>
      <c r="AR504" s="16" t="str">
        <f t="shared" si="269"/>
        <v/>
      </c>
      <c r="AS504" s="16" t="str">
        <f t="shared" si="270"/>
        <v/>
      </c>
      <c r="AT504" s="17" t="str">
        <f t="shared" si="286"/>
        <v/>
      </c>
      <c r="AU504" s="17" t="str">
        <f t="shared" si="287"/>
        <v/>
      </c>
      <c r="AV504" s="17" t="str">
        <f t="shared" si="288"/>
        <v/>
      </c>
      <c r="AW504" s="17" t="str">
        <f t="shared" si="289"/>
        <v/>
      </c>
      <c r="AX504" s="17" t="str">
        <f t="shared" si="290"/>
        <v/>
      </c>
      <c r="AY504" s="17" t="str">
        <f t="shared" si="271"/>
        <v/>
      </c>
      <c r="AZ504" s="17" t="str">
        <f t="shared" si="272"/>
        <v/>
      </c>
      <c r="BA504" s="17" t="str">
        <f t="shared" si="273"/>
        <v/>
      </c>
      <c r="BB504" s="17" t="str">
        <f t="shared" si="274"/>
        <v/>
      </c>
      <c r="BC504" s="17" t="str">
        <f t="shared" si="275"/>
        <v/>
      </c>
      <c r="BD504" s="17" t="str">
        <f>IF(OR(AE504="",B504=""),"",SUMIFS($AE$2:AE504,$B$2:B504,B504))</f>
        <v/>
      </c>
      <c r="BE504" s="17" t="str">
        <f>IF(OR(AF504="",B504=""),"",SUMIFS($AF$2:AF504,$B$2:B504,B504))</f>
        <v/>
      </c>
      <c r="BF504" s="17" t="str">
        <f>IF(OR(AG504="",B504=""),"",SUMIFS($AG$2:AG504,$B$2:B504,B504))</f>
        <v/>
      </c>
      <c r="BG504" s="17" t="str">
        <f>IF(OR(AH504="",B504=""),"",SUMIFS($AH$2:AH504,$B$2:B504,B504))</f>
        <v/>
      </c>
      <c r="BH504" s="17" t="str">
        <f>IF(OR(AI504="",B504=""),"",SUMIFS($AI$2:AI504,$B$2:B504,B504))</f>
        <v/>
      </c>
      <c r="BI504" s="17" t="str">
        <f t="shared" si="291"/>
        <v/>
      </c>
      <c r="BJ504" s="17" t="str">
        <f t="shared" si="292"/>
        <v/>
      </c>
      <c r="BK504" s="17" t="str">
        <f t="shared" si="293"/>
        <v/>
      </c>
      <c r="BL504" s="17" t="str">
        <f t="shared" si="294"/>
        <v/>
      </c>
      <c r="BM504" s="17" t="str">
        <f t="shared" si="295"/>
        <v/>
      </c>
      <c r="BN504" s="17" t="str">
        <f t="shared" si="276"/>
        <v/>
      </c>
      <c r="BO504" s="17" t="str">
        <f t="shared" si="277"/>
        <v/>
      </c>
      <c r="BP504" s="17" t="str">
        <f t="shared" si="278"/>
        <v/>
      </c>
      <c r="BQ504" s="17" t="str">
        <f t="shared" si="279"/>
        <v/>
      </c>
      <c r="BR504" s="17" t="str">
        <f t="shared" si="280"/>
        <v/>
      </c>
    </row>
    <row r="505" spans="1:70" x14ac:dyDescent="0.25">
      <c r="A505">
        <f t="shared" si="264"/>
        <v>504</v>
      </c>
      <c r="B505" s="9"/>
      <c r="C505" s="12"/>
      <c r="D505" s="11" t="str">
        <f t="shared" si="296"/>
        <v/>
      </c>
      <c r="E505" s="11" t="str">
        <f t="shared" si="265"/>
        <v/>
      </c>
      <c r="F505" s="12"/>
      <c r="G505" s="12"/>
      <c r="H505" s="12"/>
      <c r="I505" s="12"/>
      <c r="J505" s="13"/>
      <c r="K505" s="13"/>
      <c r="L505" s="13"/>
      <c r="M505" s="13"/>
      <c r="N505" s="12"/>
      <c r="O505" s="12"/>
      <c r="P505" s="14" t="str">
        <f t="shared" si="281"/>
        <v/>
      </c>
      <c r="Q505" s="14" t="str">
        <f t="shared" si="282"/>
        <v/>
      </c>
      <c r="R505" s="14" t="str">
        <f t="shared" si="283"/>
        <v/>
      </c>
      <c r="S505" s="14" t="str">
        <f t="shared" si="284"/>
        <v/>
      </c>
      <c r="T505" s="14" t="str">
        <f t="shared" si="285"/>
        <v/>
      </c>
      <c r="U505" s="15" t="str">
        <f>IF(P505="","",P505*Config!$B$6)</f>
        <v/>
      </c>
      <c r="V505" s="15" t="str">
        <f>IF(Q505="","",Q505*Config!$B$6)</f>
        <v/>
      </c>
      <c r="W505" s="15" t="str">
        <f>IF(R505="","",R505*Config!$B$6)</f>
        <v/>
      </c>
      <c r="X505" s="15" t="str">
        <f>IF(S505="","",S505*Config!$B$6)</f>
        <v/>
      </c>
      <c r="Y505" s="15" t="str">
        <f>IF(T505="","",T505*Config!$B$6)</f>
        <v/>
      </c>
      <c r="Z505" s="15" t="str">
        <f>IF(U505="","",Config!$B$4 + SUM($U$2:U505))</f>
        <v/>
      </c>
      <c r="AA505" s="15" t="str">
        <f>IF(V505="","",Config!$B$4 + SUM($V$2:V505))</f>
        <v/>
      </c>
      <c r="AB505" s="15" t="str">
        <f>IF(W505="","",Config!$B$4 + SUM($W$2:W505))</f>
        <v/>
      </c>
      <c r="AC505" s="15" t="str">
        <f>IF(X505="","",Config!$B$4 + SUM($X$2:X505))</f>
        <v/>
      </c>
      <c r="AD505" s="15" t="str">
        <f>IF(Y505="","",Config!$B$4 + SUM($Y$2:Y505))</f>
        <v/>
      </c>
      <c r="AE505" s="15" t="str">
        <f>IF(P505="","",P505*J505/100*Config!$B$11)</f>
        <v/>
      </c>
      <c r="AF505" s="15" t="str">
        <f>IF(Q505="","",Q505*J505/100*Config!$B$11)</f>
        <v/>
      </c>
      <c r="AG505" s="15" t="str">
        <f>IF(R505="","",R505*J505/100*Config!$B$11)</f>
        <v/>
      </c>
      <c r="AH505" s="15" t="str">
        <f>IF(S505="","",S505*J505/100*Config!$B$11)</f>
        <v/>
      </c>
      <c r="AI505" s="15" t="str">
        <f>IF(T505="","",T505*J505/100*Config!$B$11)</f>
        <v/>
      </c>
      <c r="AJ505" s="15" t="str">
        <f>IF(AE505="","",Config!$B$9 + SUM($AE$2:AE505))</f>
        <v/>
      </c>
      <c r="AK505" s="15" t="str">
        <f>IF(AF505="","",Config!$B$9 + SUM($AF$2:AF505))</f>
        <v/>
      </c>
      <c r="AL505" s="15" t="str">
        <f>IF(AG505="","",Config!$B$9 + SUM($AG$2:AG505))</f>
        <v/>
      </c>
      <c r="AM505" s="15" t="str">
        <f>IF(AH505="","",Config!$B$9 + SUM($AH$2:AH505))</f>
        <v/>
      </c>
      <c r="AN505" s="15" t="str">
        <f>IF(AI505="","",Config!$B$9 + SUM($AI$2:AI505))</f>
        <v/>
      </c>
      <c r="AO505" s="16" t="str">
        <f t="shared" si="266"/>
        <v/>
      </c>
      <c r="AP505" s="16" t="str">
        <f t="shared" si="267"/>
        <v/>
      </c>
      <c r="AQ505" s="16" t="str">
        <f t="shared" si="268"/>
        <v/>
      </c>
      <c r="AR505" s="16" t="str">
        <f t="shared" si="269"/>
        <v/>
      </c>
      <c r="AS505" s="16" t="str">
        <f t="shared" si="270"/>
        <v/>
      </c>
      <c r="AT505" s="17" t="str">
        <f t="shared" si="286"/>
        <v/>
      </c>
      <c r="AU505" s="17" t="str">
        <f t="shared" si="287"/>
        <v/>
      </c>
      <c r="AV505" s="17" t="str">
        <f t="shared" si="288"/>
        <v/>
      </c>
      <c r="AW505" s="17" t="str">
        <f t="shared" si="289"/>
        <v/>
      </c>
      <c r="AX505" s="17" t="str">
        <f t="shared" si="290"/>
        <v/>
      </c>
      <c r="AY505" s="17" t="str">
        <f t="shared" si="271"/>
        <v/>
      </c>
      <c r="AZ505" s="17" t="str">
        <f t="shared" si="272"/>
        <v/>
      </c>
      <c r="BA505" s="17" t="str">
        <f t="shared" si="273"/>
        <v/>
      </c>
      <c r="BB505" s="17" t="str">
        <f t="shared" si="274"/>
        <v/>
      </c>
      <c r="BC505" s="17" t="str">
        <f t="shared" si="275"/>
        <v/>
      </c>
      <c r="BD505" s="17" t="str">
        <f>IF(OR(AE505="",B505=""),"",SUMIFS($AE$2:AE505,$B$2:B505,B505))</f>
        <v/>
      </c>
      <c r="BE505" s="17" t="str">
        <f>IF(OR(AF505="",B505=""),"",SUMIFS($AF$2:AF505,$B$2:B505,B505))</f>
        <v/>
      </c>
      <c r="BF505" s="17" t="str">
        <f>IF(OR(AG505="",B505=""),"",SUMIFS($AG$2:AG505,$B$2:B505,B505))</f>
        <v/>
      </c>
      <c r="BG505" s="17" t="str">
        <f>IF(OR(AH505="",B505=""),"",SUMIFS($AH$2:AH505,$B$2:B505,B505))</f>
        <v/>
      </c>
      <c r="BH505" s="17" t="str">
        <f>IF(OR(AI505="",B505=""),"",SUMIFS($AI$2:AI505,$B$2:B505,B505))</f>
        <v/>
      </c>
      <c r="BI505" s="17" t="str">
        <f t="shared" si="291"/>
        <v/>
      </c>
      <c r="BJ505" s="17" t="str">
        <f t="shared" si="292"/>
        <v/>
      </c>
      <c r="BK505" s="17" t="str">
        <f t="shared" si="293"/>
        <v/>
      </c>
      <c r="BL505" s="17" t="str">
        <f t="shared" si="294"/>
        <v/>
      </c>
      <c r="BM505" s="17" t="str">
        <f t="shared" si="295"/>
        <v/>
      </c>
      <c r="BN505" s="17" t="str">
        <f t="shared" si="276"/>
        <v/>
      </c>
      <c r="BO505" s="17" t="str">
        <f t="shared" si="277"/>
        <v/>
      </c>
      <c r="BP505" s="17" t="str">
        <f t="shared" si="278"/>
        <v/>
      </c>
      <c r="BQ505" s="17" t="str">
        <f t="shared" si="279"/>
        <v/>
      </c>
      <c r="BR505" s="17" t="str">
        <f t="shared" si="280"/>
        <v/>
      </c>
    </row>
    <row r="506" spans="1:70" x14ac:dyDescent="0.25">
      <c r="A506">
        <f t="shared" si="264"/>
        <v>505</v>
      </c>
      <c r="B506" s="9"/>
      <c r="C506" s="12"/>
      <c r="D506" s="11" t="str">
        <f t="shared" si="296"/>
        <v/>
      </c>
      <c r="E506" s="11" t="str">
        <f t="shared" si="265"/>
        <v/>
      </c>
      <c r="F506" s="12"/>
      <c r="G506" s="12"/>
      <c r="H506" s="12"/>
      <c r="I506" s="12"/>
      <c r="J506" s="13"/>
      <c r="K506" s="13"/>
      <c r="L506" s="13"/>
      <c r="M506" s="13"/>
      <c r="N506" s="12"/>
      <c r="O506" s="12"/>
      <c r="P506" s="14" t="str">
        <f t="shared" si="281"/>
        <v/>
      </c>
      <c r="Q506" s="14" t="str">
        <f t="shared" si="282"/>
        <v/>
      </c>
      <c r="R506" s="14" t="str">
        <f t="shared" si="283"/>
        <v/>
      </c>
      <c r="S506" s="14" t="str">
        <f t="shared" si="284"/>
        <v/>
      </c>
      <c r="T506" s="14" t="str">
        <f t="shared" si="285"/>
        <v/>
      </c>
      <c r="U506" s="15" t="str">
        <f>IF(P506="","",P506*Config!$B$6)</f>
        <v/>
      </c>
      <c r="V506" s="15" t="str">
        <f>IF(Q506="","",Q506*Config!$B$6)</f>
        <v/>
      </c>
      <c r="W506" s="15" t="str">
        <f>IF(R506="","",R506*Config!$B$6)</f>
        <v/>
      </c>
      <c r="X506" s="15" t="str">
        <f>IF(S506="","",S506*Config!$B$6)</f>
        <v/>
      </c>
      <c r="Y506" s="15" t="str">
        <f>IF(T506="","",T506*Config!$B$6)</f>
        <v/>
      </c>
      <c r="Z506" s="15" t="str">
        <f>IF(U506="","",Config!$B$4 + SUM($U$2:U506))</f>
        <v/>
      </c>
      <c r="AA506" s="15" t="str">
        <f>IF(V506="","",Config!$B$4 + SUM($V$2:V506))</f>
        <v/>
      </c>
      <c r="AB506" s="15" t="str">
        <f>IF(W506="","",Config!$B$4 + SUM($W$2:W506))</f>
        <v/>
      </c>
      <c r="AC506" s="15" t="str">
        <f>IF(X506="","",Config!$B$4 + SUM($X$2:X506))</f>
        <v/>
      </c>
      <c r="AD506" s="15" t="str">
        <f>IF(Y506="","",Config!$B$4 + SUM($Y$2:Y506))</f>
        <v/>
      </c>
      <c r="AE506" s="15" t="str">
        <f>IF(P506="","",P506*J506/100*Config!$B$11)</f>
        <v/>
      </c>
      <c r="AF506" s="15" t="str">
        <f>IF(Q506="","",Q506*J506/100*Config!$B$11)</f>
        <v/>
      </c>
      <c r="AG506" s="15" t="str">
        <f>IF(R506="","",R506*J506/100*Config!$B$11)</f>
        <v/>
      </c>
      <c r="AH506" s="15" t="str">
        <f>IF(S506="","",S506*J506/100*Config!$B$11)</f>
        <v/>
      </c>
      <c r="AI506" s="15" t="str">
        <f>IF(T506="","",T506*J506/100*Config!$B$11)</f>
        <v/>
      </c>
      <c r="AJ506" s="15" t="str">
        <f>IF(AE506="","",Config!$B$9 + SUM($AE$2:AE506))</f>
        <v/>
      </c>
      <c r="AK506" s="15" t="str">
        <f>IF(AF506="","",Config!$B$9 + SUM($AF$2:AF506))</f>
        <v/>
      </c>
      <c r="AL506" s="15" t="str">
        <f>IF(AG506="","",Config!$B$9 + SUM($AG$2:AG506))</f>
        <v/>
      </c>
      <c r="AM506" s="15" t="str">
        <f>IF(AH506="","",Config!$B$9 + SUM($AH$2:AH506))</f>
        <v/>
      </c>
      <c r="AN506" s="15" t="str">
        <f>IF(AI506="","",Config!$B$9 + SUM($AI$2:AI506))</f>
        <v/>
      </c>
      <c r="AO506" s="16" t="str">
        <f t="shared" si="266"/>
        <v/>
      </c>
      <c r="AP506" s="16" t="str">
        <f t="shared" si="267"/>
        <v/>
      </c>
      <c r="AQ506" s="16" t="str">
        <f t="shared" si="268"/>
        <v/>
      </c>
      <c r="AR506" s="16" t="str">
        <f t="shared" si="269"/>
        <v/>
      </c>
      <c r="AS506" s="16" t="str">
        <f t="shared" si="270"/>
        <v/>
      </c>
      <c r="AT506" s="17" t="str">
        <f t="shared" si="286"/>
        <v/>
      </c>
      <c r="AU506" s="17" t="str">
        <f t="shared" si="287"/>
        <v/>
      </c>
      <c r="AV506" s="17" t="str">
        <f t="shared" si="288"/>
        <v/>
      </c>
      <c r="AW506" s="17" t="str">
        <f t="shared" si="289"/>
        <v/>
      </c>
      <c r="AX506" s="17" t="str">
        <f t="shared" si="290"/>
        <v/>
      </c>
      <c r="AY506" s="17" t="str">
        <f t="shared" si="271"/>
        <v/>
      </c>
      <c r="AZ506" s="17" t="str">
        <f t="shared" si="272"/>
        <v/>
      </c>
      <c r="BA506" s="17" t="str">
        <f t="shared" si="273"/>
        <v/>
      </c>
      <c r="BB506" s="17" t="str">
        <f t="shared" si="274"/>
        <v/>
      </c>
      <c r="BC506" s="17" t="str">
        <f t="shared" si="275"/>
        <v/>
      </c>
      <c r="BD506" s="17" t="str">
        <f>IF(OR(AE506="",B506=""),"",SUMIFS($AE$2:AE506,$B$2:B506,B506))</f>
        <v/>
      </c>
      <c r="BE506" s="17" t="str">
        <f>IF(OR(AF506="",B506=""),"",SUMIFS($AF$2:AF506,$B$2:B506,B506))</f>
        <v/>
      </c>
      <c r="BF506" s="17" t="str">
        <f>IF(OR(AG506="",B506=""),"",SUMIFS($AG$2:AG506,$B$2:B506,B506))</f>
        <v/>
      </c>
      <c r="BG506" s="17" t="str">
        <f>IF(OR(AH506="",B506=""),"",SUMIFS($AH$2:AH506,$B$2:B506,B506))</f>
        <v/>
      </c>
      <c r="BH506" s="17" t="str">
        <f>IF(OR(AI506="",B506=""),"",SUMIFS($AI$2:AI506,$B$2:B506,B506))</f>
        <v/>
      </c>
      <c r="BI506" s="17" t="str">
        <f t="shared" si="291"/>
        <v/>
      </c>
      <c r="BJ506" s="17" t="str">
        <f t="shared" si="292"/>
        <v/>
      </c>
      <c r="BK506" s="17" t="str">
        <f t="shared" si="293"/>
        <v/>
      </c>
      <c r="BL506" s="17" t="str">
        <f t="shared" si="294"/>
        <v/>
      </c>
      <c r="BM506" s="17" t="str">
        <f t="shared" si="295"/>
        <v/>
      </c>
      <c r="BN506" s="17" t="str">
        <f t="shared" si="276"/>
        <v/>
      </c>
      <c r="BO506" s="17" t="str">
        <f t="shared" si="277"/>
        <v/>
      </c>
      <c r="BP506" s="17" t="str">
        <f t="shared" si="278"/>
        <v/>
      </c>
      <c r="BQ506" s="17" t="str">
        <f t="shared" si="279"/>
        <v/>
      </c>
      <c r="BR506" s="17" t="str">
        <f t="shared" si="280"/>
        <v/>
      </c>
    </row>
    <row r="507" spans="1:70" x14ac:dyDescent="0.25">
      <c r="A507">
        <f t="shared" si="264"/>
        <v>506</v>
      </c>
      <c r="B507" s="9"/>
      <c r="C507" s="12"/>
      <c r="D507" s="11" t="str">
        <f t="shared" si="296"/>
        <v/>
      </c>
      <c r="E507" s="11" t="str">
        <f t="shared" si="265"/>
        <v/>
      </c>
      <c r="F507" s="12"/>
      <c r="G507" s="12"/>
      <c r="H507" s="12"/>
      <c r="I507" s="12"/>
      <c r="J507" s="13"/>
      <c r="K507" s="13"/>
      <c r="L507" s="13"/>
      <c r="M507" s="13"/>
      <c r="N507" s="12"/>
      <c r="O507" s="12"/>
      <c r="P507" s="14" t="str">
        <f t="shared" si="281"/>
        <v/>
      </c>
      <c r="Q507" s="14" t="str">
        <f t="shared" si="282"/>
        <v/>
      </c>
      <c r="R507" s="14" t="str">
        <f t="shared" si="283"/>
        <v/>
      </c>
      <c r="S507" s="14" t="str">
        <f t="shared" si="284"/>
        <v/>
      </c>
      <c r="T507" s="14" t="str">
        <f t="shared" si="285"/>
        <v/>
      </c>
      <c r="U507" s="15" t="str">
        <f>IF(P507="","",P507*Config!$B$6)</f>
        <v/>
      </c>
      <c r="V507" s="15" t="str">
        <f>IF(Q507="","",Q507*Config!$B$6)</f>
        <v/>
      </c>
      <c r="W507" s="15" t="str">
        <f>IF(R507="","",R507*Config!$B$6)</f>
        <v/>
      </c>
      <c r="X507" s="15" t="str">
        <f>IF(S507="","",S507*Config!$B$6)</f>
        <v/>
      </c>
      <c r="Y507" s="15" t="str">
        <f>IF(T507="","",T507*Config!$B$6)</f>
        <v/>
      </c>
      <c r="Z507" s="15" t="str">
        <f>IF(U507="","",Config!$B$4 + SUM($U$2:U507))</f>
        <v/>
      </c>
      <c r="AA507" s="15" t="str">
        <f>IF(V507="","",Config!$B$4 + SUM($V$2:V507))</f>
        <v/>
      </c>
      <c r="AB507" s="15" t="str">
        <f>IF(W507="","",Config!$B$4 + SUM($W$2:W507))</f>
        <v/>
      </c>
      <c r="AC507" s="15" t="str">
        <f>IF(X507="","",Config!$B$4 + SUM($X$2:X507))</f>
        <v/>
      </c>
      <c r="AD507" s="15" t="str">
        <f>IF(Y507="","",Config!$B$4 + SUM($Y$2:Y507))</f>
        <v/>
      </c>
      <c r="AE507" s="15" t="str">
        <f>IF(P507="","",P507*J507/100*Config!$B$11)</f>
        <v/>
      </c>
      <c r="AF507" s="15" t="str">
        <f>IF(Q507="","",Q507*J507/100*Config!$B$11)</f>
        <v/>
      </c>
      <c r="AG507" s="15" t="str">
        <f>IF(R507="","",R507*J507/100*Config!$B$11)</f>
        <v/>
      </c>
      <c r="AH507" s="15" t="str">
        <f>IF(S507="","",S507*J507/100*Config!$B$11)</f>
        <v/>
      </c>
      <c r="AI507" s="15" t="str">
        <f>IF(T507="","",T507*J507/100*Config!$B$11)</f>
        <v/>
      </c>
      <c r="AJ507" s="15" t="str">
        <f>IF(AE507="","",Config!$B$9 + SUM($AE$2:AE507))</f>
        <v/>
      </c>
      <c r="AK507" s="15" t="str">
        <f>IF(AF507="","",Config!$B$9 + SUM($AF$2:AF507))</f>
        <v/>
      </c>
      <c r="AL507" s="15" t="str">
        <f>IF(AG507="","",Config!$B$9 + SUM($AG$2:AG507))</f>
        <v/>
      </c>
      <c r="AM507" s="15" t="str">
        <f>IF(AH507="","",Config!$B$9 + SUM($AH$2:AH507))</f>
        <v/>
      </c>
      <c r="AN507" s="15" t="str">
        <f>IF(AI507="","",Config!$B$9 + SUM($AI$2:AI507))</f>
        <v/>
      </c>
      <c r="AO507" s="16" t="str">
        <f t="shared" si="266"/>
        <v/>
      </c>
      <c r="AP507" s="16" t="str">
        <f t="shared" si="267"/>
        <v/>
      </c>
      <c r="AQ507" s="16" t="str">
        <f t="shared" si="268"/>
        <v/>
      </c>
      <c r="AR507" s="16" t="str">
        <f t="shared" si="269"/>
        <v/>
      </c>
      <c r="AS507" s="16" t="str">
        <f t="shared" si="270"/>
        <v/>
      </c>
      <c r="AT507" s="17" t="str">
        <f t="shared" si="286"/>
        <v/>
      </c>
      <c r="AU507" s="17" t="str">
        <f t="shared" si="287"/>
        <v/>
      </c>
      <c r="AV507" s="17" t="str">
        <f t="shared" si="288"/>
        <v/>
      </c>
      <c r="AW507" s="17" t="str">
        <f t="shared" si="289"/>
        <v/>
      </c>
      <c r="AX507" s="17" t="str">
        <f t="shared" si="290"/>
        <v/>
      </c>
      <c r="AY507" s="17" t="str">
        <f t="shared" si="271"/>
        <v/>
      </c>
      <c r="AZ507" s="17" t="str">
        <f t="shared" si="272"/>
        <v/>
      </c>
      <c r="BA507" s="17" t="str">
        <f t="shared" si="273"/>
        <v/>
      </c>
      <c r="BB507" s="17" t="str">
        <f t="shared" si="274"/>
        <v/>
      </c>
      <c r="BC507" s="17" t="str">
        <f t="shared" si="275"/>
        <v/>
      </c>
      <c r="BD507" s="17" t="str">
        <f>IF(OR(AE507="",B507=""),"",SUMIFS($AE$2:AE507,$B$2:B507,B507))</f>
        <v/>
      </c>
      <c r="BE507" s="17" t="str">
        <f>IF(OR(AF507="",B507=""),"",SUMIFS($AF$2:AF507,$B$2:B507,B507))</f>
        <v/>
      </c>
      <c r="BF507" s="17" t="str">
        <f>IF(OR(AG507="",B507=""),"",SUMIFS($AG$2:AG507,$B$2:B507,B507))</f>
        <v/>
      </c>
      <c r="BG507" s="17" t="str">
        <f>IF(OR(AH507="",B507=""),"",SUMIFS($AH$2:AH507,$B$2:B507,B507))</f>
        <v/>
      </c>
      <c r="BH507" s="17" t="str">
        <f>IF(OR(AI507="",B507=""),"",SUMIFS($AI$2:AI507,$B$2:B507,B507))</f>
        <v/>
      </c>
      <c r="BI507" s="17" t="str">
        <f t="shared" si="291"/>
        <v/>
      </c>
      <c r="BJ507" s="17" t="str">
        <f t="shared" si="292"/>
        <v/>
      </c>
      <c r="BK507" s="17" t="str">
        <f t="shared" si="293"/>
        <v/>
      </c>
      <c r="BL507" s="17" t="str">
        <f t="shared" si="294"/>
        <v/>
      </c>
      <c r="BM507" s="17" t="str">
        <f t="shared" si="295"/>
        <v/>
      </c>
      <c r="BN507" s="17" t="str">
        <f t="shared" si="276"/>
        <v/>
      </c>
      <c r="BO507" s="17" t="str">
        <f t="shared" si="277"/>
        <v/>
      </c>
      <c r="BP507" s="17" t="str">
        <f t="shared" si="278"/>
        <v/>
      </c>
      <c r="BQ507" s="17" t="str">
        <f t="shared" si="279"/>
        <v/>
      </c>
      <c r="BR507" s="17" t="str">
        <f t="shared" si="280"/>
        <v/>
      </c>
    </row>
    <row r="508" spans="1:70" x14ac:dyDescent="0.25">
      <c r="A508">
        <f t="shared" si="264"/>
        <v>507</v>
      </c>
      <c r="B508" s="9"/>
      <c r="C508" s="12"/>
      <c r="D508" s="11" t="str">
        <f t="shared" si="296"/>
        <v/>
      </c>
      <c r="E508" s="11" t="str">
        <f t="shared" si="265"/>
        <v/>
      </c>
      <c r="F508" s="12"/>
      <c r="G508" s="12"/>
      <c r="H508" s="12"/>
      <c r="I508" s="12"/>
      <c r="J508" s="13"/>
      <c r="K508" s="13"/>
      <c r="L508" s="13"/>
      <c r="M508" s="13"/>
      <c r="N508" s="12"/>
      <c r="O508" s="12"/>
      <c r="P508" s="14" t="str">
        <f t="shared" si="281"/>
        <v/>
      </c>
      <c r="Q508" s="14" t="str">
        <f t="shared" si="282"/>
        <v/>
      </c>
      <c r="R508" s="14" t="str">
        <f t="shared" si="283"/>
        <v/>
      </c>
      <c r="S508" s="14" t="str">
        <f t="shared" si="284"/>
        <v/>
      </c>
      <c r="T508" s="14" t="str">
        <f t="shared" si="285"/>
        <v/>
      </c>
      <c r="U508" s="15" t="str">
        <f>IF(P508="","",P508*Config!$B$6)</f>
        <v/>
      </c>
      <c r="V508" s="15" t="str">
        <f>IF(Q508="","",Q508*Config!$B$6)</f>
        <v/>
      </c>
      <c r="W508" s="15" t="str">
        <f>IF(R508="","",R508*Config!$B$6)</f>
        <v/>
      </c>
      <c r="X508" s="15" t="str">
        <f>IF(S508="","",S508*Config!$B$6)</f>
        <v/>
      </c>
      <c r="Y508" s="15" t="str">
        <f>IF(T508="","",T508*Config!$B$6)</f>
        <v/>
      </c>
      <c r="Z508" s="15" t="str">
        <f>IF(U508="","",Config!$B$4 + SUM($U$2:U508))</f>
        <v/>
      </c>
      <c r="AA508" s="15" t="str">
        <f>IF(V508="","",Config!$B$4 + SUM($V$2:V508))</f>
        <v/>
      </c>
      <c r="AB508" s="15" t="str">
        <f>IF(W508="","",Config!$B$4 + SUM($W$2:W508))</f>
        <v/>
      </c>
      <c r="AC508" s="15" t="str">
        <f>IF(X508="","",Config!$B$4 + SUM($X$2:X508))</f>
        <v/>
      </c>
      <c r="AD508" s="15" t="str">
        <f>IF(Y508="","",Config!$B$4 + SUM($Y$2:Y508))</f>
        <v/>
      </c>
      <c r="AE508" s="15" t="str">
        <f>IF(P508="","",P508*J508/100*Config!$B$11)</f>
        <v/>
      </c>
      <c r="AF508" s="15" t="str">
        <f>IF(Q508="","",Q508*J508/100*Config!$B$11)</f>
        <v/>
      </c>
      <c r="AG508" s="15" t="str">
        <f>IF(R508="","",R508*J508/100*Config!$B$11)</f>
        <v/>
      </c>
      <c r="AH508" s="15" t="str">
        <f>IF(S508="","",S508*J508/100*Config!$B$11)</f>
        <v/>
      </c>
      <c r="AI508" s="15" t="str">
        <f>IF(T508="","",T508*J508/100*Config!$B$11)</f>
        <v/>
      </c>
      <c r="AJ508" s="15" t="str">
        <f>IF(AE508="","",Config!$B$9 + SUM($AE$2:AE508))</f>
        <v/>
      </c>
      <c r="AK508" s="15" t="str">
        <f>IF(AF508="","",Config!$B$9 + SUM($AF$2:AF508))</f>
        <v/>
      </c>
      <c r="AL508" s="15" t="str">
        <f>IF(AG508="","",Config!$B$9 + SUM($AG$2:AG508))</f>
        <v/>
      </c>
      <c r="AM508" s="15" t="str">
        <f>IF(AH508="","",Config!$B$9 + SUM($AH$2:AH508))</f>
        <v/>
      </c>
      <c r="AN508" s="15" t="str">
        <f>IF(AI508="","",Config!$B$9 + SUM($AI$2:AI508))</f>
        <v/>
      </c>
      <c r="AO508" s="16" t="str">
        <f t="shared" si="266"/>
        <v/>
      </c>
      <c r="AP508" s="16" t="str">
        <f t="shared" si="267"/>
        <v/>
      </c>
      <c r="AQ508" s="16" t="str">
        <f t="shared" si="268"/>
        <v/>
      </c>
      <c r="AR508" s="16" t="str">
        <f t="shared" si="269"/>
        <v/>
      </c>
      <c r="AS508" s="16" t="str">
        <f t="shared" si="270"/>
        <v/>
      </c>
      <c r="AT508" s="17" t="str">
        <f t="shared" si="286"/>
        <v/>
      </c>
      <c r="AU508" s="17" t="str">
        <f t="shared" si="287"/>
        <v/>
      </c>
      <c r="AV508" s="17" t="str">
        <f t="shared" si="288"/>
        <v/>
      </c>
      <c r="AW508" s="17" t="str">
        <f t="shared" si="289"/>
        <v/>
      </c>
      <c r="AX508" s="17" t="str">
        <f t="shared" si="290"/>
        <v/>
      </c>
      <c r="AY508" s="17" t="str">
        <f t="shared" si="271"/>
        <v/>
      </c>
      <c r="AZ508" s="17" t="str">
        <f t="shared" si="272"/>
        <v/>
      </c>
      <c r="BA508" s="17" t="str">
        <f t="shared" si="273"/>
        <v/>
      </c>
      <c r="BB508" s="17" t="str">
        <f t="shared" si="274"/>
        <v/>
      </c>
      <c r="BC508" s="17" t="str">
        <f t="shared" si="275"/>
        <v/>
      </c>
      <c r="BD508" s="17" t="str">
        <f>IF(OR(AE508="",B508=""),"",SUMIFS($AE$2:AE508,$B$2:B508,B508))</f>
        <v/>
      </c>
      <c r="BE508" s="17" t="str">
        <f>IF(OR(AF508="",B508=""),"",SUMIFS($AF$2:AF508,$B$2:B508,B508))</f>
        <v/>
      </c>
      <c r="BF508" s="17" t="str">
        <f>IF(OR(AG508="",B508=""),"",SUMIFS($AG$2:AG508,$B$2:B508,B508))</f>
        <v/>
      </c>
      <c r="BG508" s="17" t="str">
        <f>IF(OR(AH508="",B508=""),"",SUMIFS($AH$2:AH508,$B$2:B508,B508))</f>
        <v/>
      </c>
      <c r="BH508" s="17" t="str">
        <f>IF(OR(AI508="",B508=""),"",SUMIFS($AI$2:AI508,$B$2:B508,B508))</f>
        <v/>
      </c>
      <c r="BI508" s="17" t="str">
        <f t="shared" si="291"/>
        <v/>
      </c>
      <c r="BJ508" s="17" t="str">
        <f t="shared" si="292"/>
        <v/>
      </c>
      <c r="BK508" s="17" t="str">
        <f t="shared" si="293"/>
        <v/>
      </c>
      <c r="BL508" s="17" t="str">
        <f t="shared" si="294"/>
        <v/>
      </c>
      <c r="BM508" s="17" t="str">
        <f t="shared" si="295"/>
        <v/>
      </c>
      <c r="BN508" s="17" t="str">
        <f t="shared" si="276"/>
        <v/>
      </c>
      <c r="BO508" s="17" t="str">
        <f t="shared" si="277"/>
        <v/>
      </c>
      <c r="BP508" s="17" t="str">
        <f t="shared" si="278"/>
        <v/>
      </c>
      <c r="BQ508" s="17" t="str">
        <f t="shared" si="279"/>
        <v/>
      </c>
      <c r="BR508" s="17" t="str">
        <f t="shared" si="280"/>
        <v/>
      </c>
    </row>
    <row r="509" spans="1:70" x14ac:dyDescent="0.25">
      <c r="A509">
        <f t="shared" si="264"/>
        <v>508</v>
      </c>
      <c r="B509" s="9"/>
      <c r="C509" s="12"/>
      <c r="D509" s="11" t="str">
        <f t="shared" si="296"/>
        <v/>
      </c>
      <c r="E509" s="11" t="str">
        <f t="shared" si="265"/>
        <v/>
      </c>
      <c r="F509" s="12"/>
      <c r="G509" s="12"/>
      <c r="H509" s="12"/>
      <c r="I509" s="12"/>
      <c r="J509" s="13"/>
      <c r="K509" s="13"/>
      <c r="L509" s="13"/>
      <c r="M509" s="13"/>
      <c r="N509" s="12"/>
      <c r="O509" s="12"/>
      <c r="P509" s="14" t="str">
        <f t="shared" si="281"/>
        <v/>
      </c>
      <c r="Q509" s="14" t="str">
        <f t="shared" si="282"/>
        <v/>
      </c>
      <c r="R509" s="14" t="str">
        <f t="shared" si="283"/>
        <v/>
      </c>
      <c r="S509" s="14" t="str">
        <f t="shared" si="284"/>
        <v/>
      </c>
      <c r="T509" s="14" t="str">
        <f t="shared" si="285"/>
        <v/>
      </c>
      <c r="U509" s="15" t="str">
        <f>IF(P509="","",P509*Config!$B$6)</f>
        <v/>
      </c>
      <c r="V509" s="15" t="str">
        <f>IF(Q509="","",Q509*Config!$B$6)</f>
        <v/>
      </c>
      <c r="W509" s="15" t="str">
        <f>IF(R509="","",R509*Config!$B$6)</f>
        <v/>
      </c>
      <c r="X509" s="15" t="str">
        <f>IF(S509="","",S509*Config!$B$6)</f>
        <v/>
      </c>
      <c r="Y509" s="15" t="str">
        <f>IF(T509="","",T509*Config!$B$6)</f>
        <v/>
      </c>
      <c r="Z509" s="15" t="str">
        <f>IF(U509="","",Config!$B$4 + SUM($U$2:U509))</f>
        <v/>
      </c>
      <c r="AA509" s="15" t="str">
        <f>IF(V509="","",Config!$B$4 + SUM($V$2:V509))</f>
        <v/>
      </c>
      <c r="AB509" s="15" t="str">
        <f>IF(W509="","",Config!$B$4 + SUM($W$2:W509))</f>
        <v/>
      </c>
      <c r="AC509" s="15" t="str">
        <f>IF(X509="","",Config!$B$4 + SUM($X$2:X509))</f>
        <v/>
      </c>
      <c r="AD509" s="15" t="str">
        <f>IF(Y509="","",Config!$B$4 + SUM($Y$2:Y509))</f>
        <v/>
      </c>
      <c r="AE509" s="15" t="str">
        <f>IF(P509="","",P509*J509/100*Config!$B$11)</f>
        <v/>
      </c>
      <c r="AF509" s="15" t="str">
        <f>IF(Q509="","",Q509*J509/100*Config!$B$11)</f>
        <v/>
      </c>
      <c r="AG509" s="15" t="str">
        <f>IF(R509="","",R509*J509/100*Config!$B$11)</f>
        <v/>
      </c>
      <c r="AH509" s="15" t="str">
        <f>IF(S509="","",S509*J509/100*Config!$B$11)</f>
        <v/>
      </c>
      <c r="AI509" s="15" t="str">
        <f>IF(T509="","",T509*J509/100*Config!$B$11)</f>
        <v/>
      </c>
      <c r="AJ509" s="15" t="str">
        <f>IF(AE509="","",Config!$B$9 + SUM($AE$2:AE509))</f>
        <v/>
      </c>
      <c r="AK509" s="15" t="str">
        <f>IF(AF509="","",Config!$B$9 + SUM($AF$2:AF509))</f>
        <v/>
      </c>
      <c r="AL509" s="15" t="str">
        <f>IF(AG509="","",Config!$B$9 + SUM($AG$2:AG509))</f>
        <v/>
      </c>
      <c r="AM509" s="15" t="str">
        <f>IF(AH509="","",Config!$B$9 + SUM($AH$2:AH509))</f>
        <v/>
      </c>
      <c r="AN509" s="15" t="str">
        <f>IF(AI509="","",Config!$B$9 + SUM($AI$2:AI509))</f>
        <v/>
      </c>
      <c r="AO509" s="16" t="str">
        <f t="shared" si="266"/>
        <v/>
      </c>
      <c r="AP509" s="16" t="str">
        <f t="shared" si="267"/>
        <v/>
      </c>
      <c r="AQ509" s="16" t="str">
        <f t="shared" si="268"/>
        <v/>
      </c>
      <c r="AR509" s="16" t="str">
        <f t="shared" si="269"/>
        <v/>
      </c>
      <c r="AS509" s="16" t="str">
        <f t="shared" si="270"/>
        <v/>
      </c>
      <c r="AT509" s="17" t="str">
        <f t="shared" si="286"/>
        <v/>
      </c>
      <c r="AU509" s="17" t="str">
        <f t="shared" si="287"/>
        <v/>
      </c>
      <c r="AV509" s="17" t="str">
        <f t="shared" si="288"/>
        <v/>
      </c>
      <c r="AW509" s="17" t="str">
        <f t="shared" si="289"/>
        <v/>
      </c>
      <c r="AX509" s="17" t="str">
        <f t="shared" si="290"/>
        <v/>
      </c>
      <c r="AY509" s="17" t="str">
        <f t="shared" si="271"/>
        <v/>
      </c>
      <c r="AZ509" s="17" t="str">
        <f t="shared" si="272"/>
        <v/>
      </c>
      <c r="BA509" s="17" t="str">
        <f t="shared" si="273"/>
        <v/>
      </c>
      <c r="BB509" s="17" t="str">
        <f t="shared" si="274"/>
        <v/>
      </c>
      <c r="BC509" s="17" t="str">
        <f t="shared" si="275"/>
        <v/>
      </c>
      <c r="BD509" s="17" t="str">
        <f>IF(OR(AE509="",B509=""),"",SUMIFS($AE$2:AE509,$B$2:B509,B509))</f>
        <v/>
      </c>
      <c r="BE509" s="17" t="str">
        <f>IF(OR(AF509="",B509=""),"",SUMIFS($AF$2:AF509,$B$2:B509,B509))</f>
        <v/>
      </c>
      <c r="BF509" s="17" t="str">
        <f>IF(OR(AG509="",B509=""),"",SUMIFS($AG$2:AG509,$B$2:B509,B509))</f>
        <v/>
      </c>
      <c r="BG509" s="17" t="str">
        <f>IF(OR(AH509="",B509=""),"",SUMIFS($AH$2:AH509,$B$2:B509,B509))</f>
        <v/>
      </c>
      <c r="BH509" s="17" t="str">
        <f>IF(OR(AI509="",B509=""),"",SUMIFS($AI$2:AI509,$B$2:B509,B509))</f>
        <v/>
      </c>
      <c r="BI509" s="17" t="str">
        <f t="shared" si="291"/>
        <v/>
      </c>
      <c r="BJ509" s="17" t="str">
        <f t="shared" si="292"/>
        <v/>
      </c>
      <c r="BK509" s="17" t="str">
        <f t="shared" si="293"/>
        <v/>
      </c>
      <c r="BL509" s="17" t="str">
        <f t="shared" si="294"/>
        <v/>
      </c>
      <c r="BM509" s="17" t="str">
        <f t="shared" si="295"/>
        <v/>
      </c>
      <c r="BN509" s="17" t="str">
        <f t="shared" si="276"/>
        <v/>
      </c>
      <c r="BO509" s="17" t="str">
        <f t="shared" si="277"/>
        <v/>
      </c>
      <c r="BP509" s="17" t="str">
        <f t="shared" si="278"/>
        <v/>
      </c>
      <c r="BQ509" s="17" t="str">
        <f t="shared" si="279"/>
        <v/>
      </c>
      <c r="BR509" s="17" t="str">
        <f t="shared" si="280"/>
        <v/>
      </c>
    </row>
    <row r="510" spans="1:70" x14ac:dyDescent="0.25">
      <c r="A510">
        <f t="shared" si="264"/>
        <v>509</v>
      </c>
      <c r="B510" s="9"/>
      <c r="C510" s="12"/>
      <c r="D510" s="11" t="str">
        <f t="shared" si="296"/>
        <v/>
      </c>
      <c r="E510" s="11" t="str">
        <f t="shared" si="265"/>
        <v/>
      </c>
      <c r="F510" s="12"/>
      <c r="G510" s="12"/>
      <c r="H510" s="12"/>
      <c r="I510" s="12"/>
      <c r="J510" s="13"/>
      <c r="K510" s="13"/>
      <c r="L510" s="13"/>
      <c r="M510" s="13"/>
      <c r="N510" s="12"/>
      <c r="O510" s="12"/>
      <c r="P510" s="14" t="str">
        <f t="shared" si="281"/>
        <v/>
      </c>
      <c r="Q510" s="14" t="str">
        <f t="shared" si="282"/>
        <v/>
      </c>
      <c r="R510" s="14" t="str">
        <f t="shared" si="283"/>
        <v/>
      </c>
      <c r="S510" s="14" t="str">
        <f t="shared" si="284"/>
        <v/>
      </c>
      <c r="T510" s="14" t="str">
        <f t="shared" si="285"/>
        <v/>
      </c>
      <c r="U510" s="15" t="str">
        <f>IF(P510="","",P510*Config!$B$6)</f>
        <v/>
      </c>
      <c r="V510" s="15" t="str">
        <f>IF(Q510="","",Q510*Config!$B$6)</f>
        <v/>
      </c>
      <c r="W510" s="15" t="str">
        <f>IF(R510="","",R510*Config!$B$6)</f>
        <v/>
      </c>
      <c r="X510" s="15" t="str">
        <f>IF(S510="","",S510*Config!$B$6)</f>
        <v/>
      </c>
      <c r="Y510" s="15" t="str">
        <f>IF(T510="","",T510*Config!$B$6)</f>
        <v/>
      </c>
      <c r="Z510" s="15" t="str">
        <f>IF(U510="","",Config!$B$4 + SUM($U$2:U510))</f>
        <v/>
      </c>
      <c r="AA510" s="15" t="str">
        <f>IF(V510="","",Config!$B$4 + SUM($V$2:V510))</f>
        <v/>
      </c>
      <c r="AB510" s="15" t="str">
        <f>IF(W510="","",Config!$B$4 + SUM($W$2:W510))</f>
        <v/>
      </c>
      <c r="AC510" s="15" t="str">
        <f>IF(X510="","",Config!$B$4 + SUM($X$2:X510))</f>
        <v/>
      </c>
      <c r="AD510" s="15" t="str">
        <f>IF(Y510="","",Config!$B$4 + SUM($Y$2:Y510))</f>
        <v/>
      </c>
      <c r="AE510" s="15" t="str">
        <f>IF(P510="","",P510*J510/100*Config!$B$11)</f>
        <v/>
      </c>
      <c r="AF510" s="15" t="str">
        <f>IF(Q510="","",Q510*J510/100*Config!$B$11)</f>
        <v/>
      </c>
      <c r="AG510" s="15" t="str">
        <f>IF(R510="","",R510*J510/100*Config!$B$11)</f>
        <v/>
      </c>
      <c r="AH510" s="15" t="str">
        <f>IF(S510="","",S510*J510/100*Config!$B$11)</f>
        <v/>
      </c>
      <c r="AI510" s="15" t="str">
        <f>IF(T510="","",T510*J510/100*Config!$B$11)</f>
        <v/>
      </c>
      <c r="AJ510" s="15" t="str">
        <f>IF(AE510="","",Config!$B$9 + SUM($AE$2:AE510))</f>
        <v/>
      </c>
      <c r="AK510" s="15" t="str">
        <f>IF(AF510="","",Config!$B$9 + SUM($AF$2:AF510))</f>
        <v/>
      </c>
      <c r="AL510" s="15" t="str">
        <f>IF(AG510="","",Config!$B$9 + SUM($AG$2:AG510))</f>
        <v/>
      </c>
      <c r="AM510" s="15" t="str">
        <f>IF(AH510="","",Config!$B$9 + SUM($AH$2:AH510))</f>
        <v/>
      </c>
      <c r="AN510" s="15" t="str">
        <f>IF(AI510="","",Config!$B$9 + SUM($AI$2:AI510))</f>
        <v/>
      </c>
      <c r="AO510" s="16" t="str">
        <f t="shared" si="266"/>
        <v/>
      </c>
      <c r="AP510" s="16" t="str">
        <f t="shared" si="267"/>
        <v/>
      </c>
      <c r="AQ510" s="16" t="str">
        <f t="shared" si="268"/>
        <v/>
      </c>
      <c r="AR510" s="16" t="str">
        <f t="shared" si="269"/>
        <v/>
      </c>
      <c r="AS510" s="16" t="str">
        <f t="shared" si="270"/>
        <v/>
      </c>
      <c r="AT510" s="17" t="str">
        <f t="shared" si="286"/>
        <v/>
      </c>
      <c r="AU510" s="17" t="str">
        <f t="shared" si="287"/>
        <v/>
      </c>
      <c r="AV510" s="17" t="str">
        <f t="shared" si="288"/>
        <v/>
      </c>
      <c r="AW510" s="17" t="str">
        <f t="shared" si="289"/>
        <v/>
      </c>
      <c r="AX510" s="17" t="str">
        <f t="shared" si="290"/>
        <v/>
      </c>
      <c r="AY510" s="17" t="str">
        <f t="shared" si="271"/>
        <v/>
      </c>
      <c r="AZ510" s="17" t="str">
        <f t="shared" si="272"/>
        <v/>
      </c>
      <c r="BA510" s="17" t="str">
        <f t="shared" si="273"/>
        <v/>
      </c>
      <c r="BB510" s="17" t="str">
        <f t="shared" si="274"/>
        <v/>
      </c>
      <c r="BC510" s="17" t="str">
        <f t="shared" si="275"/>
        <v/>
      </c>
      <c r="BD510" s="17" t="str">
        <f>IF(OR(AE510="",B510=""),"",SUMIFS($AE$2:AE510,$B$2:B510,B510))</f>
        <v/>
      </c>
      <c r="BE510" s="17" t="str">
        <f>IF(OR(AF510="",B510=""),"",SUMIFS($AF$2:AF510,$B$2:B510,B510))</f>
        <v/>
      </c>
      <c r="BF510" s="17" t="str">
        <f>IF(OR(AG510="",B510=""),"",SUMIFS($AG$2:AG510,$B$2:B510,B510))</f>
        <v/>
      </c>
      <c r="BG510" s="17" t="str">
        <f>IF(OR(AH510="",B510=""),"",SUMIFS($AH$2:AH510,$B$2:B510,B510))</f>
        <v/>
      </c>
      <c r="BH510" s="17" t="str">
        <f>IF(OR(AI510="",B510=""),"",SUMIFS($AI$2:AI510,$B$2:B510,B510))</f>
        <v/>
      </c>
      <c r="BI510" s="17" t="str">
        <f t="shared" si="291"/>
        <v/>
      </c>
      <c r="BJ510" s="17" t="str">
        <f t="shared" si="292"/>
        <v/>
      </c>
      <c r="BK510" s="17" t="str">
        <f t="shared" si="293"/>
        <v/>
      </c>
      <c r="BL510" s="17" t="str">
        <f t="shared" si="294"/>
        <v/>
      </c>
      <c r="BM510" s="17" t="str">
        <f t="shared" si="295"/>
        <v/>
      </c>
      <c r="BN510" s="17" t="str">
        <f t="shared" si="276"/>
        <v/>
      </c>
      <c r="BO510" s="17" t="str">
        <f t="shared" si="277"/>
        <v/>
      </c>
      <c r="BP510" s="17" t="str">
        <f t="shared" si="278"/>
        <v/>
      </c>
      <c r="BQ510" s="17" t="str">
        <f t="shared" si="279"/>
        <v/>
      </c>
      <c r="BR510" s="17" t="str">
        <f t="shared" si="280"/>
        <v/>
      </c>
    </row>
    <row r="511" spans="1:70" x14ac:dyDescent="0.25">
      <c r="A511">
        <f t="shared" si="264"/>
        <v>510</v>
      </c>
      <c r="B511" s="9"/>
      <c r="C511" s="12"/>
      <c r="D511" s="11" t="str">
        <f t="shared" si="296"/>
        <v/>
      </c>
      <c r="E511" s="11" t="str">
        <f t="shared" si="265"/>
        <v/>
      </c>
      <c r="F511" s="12"/>
      <c r="G511" s="12"/>
      <c r="H511" s="12"/>
      <c r="I511" s="12"/>
      <c r="J511" s="13"/>
      <c r="K511" s="13"/>
      <c r="L511" s="13"/>
      <c r="M511" s="13"/>
      <c r="N511" s="12"/>
      <c r="O511" s="12"/>
      <c r="P511" s="14" t="str">
        <f t="shared" si="281"/>
        <v/>
      </c>
      <c r="Q511" s="14" t="str">
        <f t="shared" si="282"/>
        <v/>
      </c>
      <c r="R511" s="14" t="str">
        <f t="shared" si="283"/>
        <v/>
      </c>
      <c r="S511" s="14" t="str">
        <f t="shared" si="284"/>
        <v/>
      </c>
      <c r="T511" s="14" t="str">
        <f t="shared" si="285"/>
        <v/>
      </c>
      <c r="U511" s="15" t="str">
        <f>IF(P511="","",P511*Config!$B$6)</f>
        <v/>
      </c>
      <c r="V511" s="15" t="str">
        <f>IF(Q511="","",Q511*Config!$B$6)</f>
        <v/>
      </c>
      <c r="W511" s="15" t="str">
        <f>IF(R511="","",R511*Config!$B$6)</f>
        <v/>
      </c>
      <c r="X511" s="15" t="str">
        <f>IF(S511="","",S511*Config!$B$6)</f>
        <v/>
      </c>
      <c r="Y511" s="15" t="str">
        <f>IF(T511="","",T511*Config!$B$6)</f>
        <v/>
      </c>
      <c r="Z511" s="15" t="str">
        <f>IF(U511="","",Config!$B$4 + SUM($U$2:U511))</f>
        <v/>
      </c>
      <c r="AA511" s="15" t="str">
        <f>IF(V511="","",Config!$B$4 + SUM($V$2:V511))</f>
        <v/>
      </c>
      <c r="AB511" s="15" t="str">
        <f>IF(W511="","",Config!$B$4 + SUM($W$2:W511))</f>
        <v/>
      </c>
      <c r="AC511" s="15" t="str">
        <f>IF(X511="","",Config!$B$4 + SUM($X$2:X511))</f>
        <v/>
      </c>
      <c r="AD511" s="15" t="str">
        <f>IF(Y511="","",Config!$B$4 + SUM($Y$2:Y511))</f>
        <v/>
      </c>
      <c r="AE511" s="15" t="str">
        <f>IF(P511="","",P511*J511/100*Config!$B$11)</f>
        <v/>
      </c>
      <c r="AF511" s="15" t="str">
        <f>IF(Q511="","",Q511*J511/100*Config!$B$11)</f>
        <v/>
      </c>
      <c r="AG511" s="15" t="str">
        <f>IF(R511="","",R511*J511/100*Config!$B$11)</f>
        <v/>
      </c>
      <c r="AH511" s="15" t="str">
        <f>IF(S511="","",S511*J511/100*Config!$B$11)</f>
        <v/>
      </c>
      <c r="AI511" s="15" t="str">
        <f>IF(T511="","",T511*J511/100*Config!$B$11)</f>
        <v/>
      </c>
      <c r="AJ511" s="15" t="str">
        <f>IF(AE511="","",Config!$B$9 + SUM($AE$2:AE511))</f>
        <v/>
      </c>
      <c r="AK511" s="15" t="str">
        <f>IF(AF511="","",Config!$B$9 + SUM($AF$2:AF511))</f>
        <v/>
      </c>
      <c r="AL511" s="15" t="str">
        <f>IF(AG511="","",Config!$B$9 + SUM($AG$2:AG511))</f>
        <v/>
      </c>
      <c r="AM511" s="15" t="str">
        <f>IF(AH511="","",Config!$B$9 + SUM($AH$2:AH511))</f>
        <v/>
      </c>
      <c r="AN511" s="15" t="str">
        <f>IF(AI511="","",Config!$B$9 + SUM($AI$2:AI511))</f>
        <v/>
      </c>
      <c r="AO511" s="16" t="str">
        <f t="shared" si="266"/>
        <v/>
      </c>
      <c r="AP511" s="16" t="str">
        <f t="shared" si="267"/>
        <v/>
      </c>
      <c r="AQ511" s="16" t="str">
        <f t="shared" si="268"/>
        <v/>
      </c>
      <c r="AR511" s="16" t="str">
        <f t="shared" si="269"/>
        <v/>
      </c>
      <c r="AS511" s="16" t="str">
        <f t="shared" si="270"/>
        <v/>
      </c>
      <c r="AT511" s="17" t="str">
        <f t="shared" si="286"/>
        <v/>
      </c>
      <c r="AU511" s="17" t="str">
        <f t="shared" si="287"/>
        <v/>
      </c>
      <c r="AV511" s="17" t="str">
        <f t="shared" si="288"/>
        <v/>
      </c>
      <c r="AW511" s="17" t="str">
        <f t="shared" si="289"/>
        <v/>
      </c>
      <c r="AX511" s="17" t="str">
        <f t="shared" si="290"/>
        <v/>
      </c>
      <c r="AY511" s="17" t="str">
        <f t="shared" si="271"/>
        <v/>
      </c>
      <c r="AZ511" s="17" t="str">
        <f t="shared" si="272"/>
        <v/>
      </c>
      <c r="BA511" s="17" t="str">
        <f t="shared" si="273"/>
        <v/>
      </c>
      <c r="BB511" s="17" t="str">
        <f t="shared" si="274"/>
        <v/>
      </c>
      <c r="BC511" s="17" t="str">
        <f t="shared" si="275"/>
        <v/>
      </c>
      <c r="BD511" s="17" t="str">
        <f>IF(OR(AE511="",B511=""),"",SUMIFS($AE$2:AE511,$B$2:B511,B511))</f>
        <v/>
      </c>
      <c r="BE511" s="17" t="str">
        <f>IF(OR(AF511="",B511=""),"",SUMIFS($AF$2:AF511,$B$2:B511,B511))</f>
        <v/>
      </c>
      <c r="BF511" s="17" t="str">
        <f>IF(OR(AG511="",B511=""),"",SUMIFS($AG$2:AG511,$B$2:B511,B511))</f>
        <v/>
      </c>
      <c r="BG511" s="17" t="str">
        <f>IF(OR(AH511="",B511=""),"",SUMIFS($AH$2:AH511,$B$2:B511,B511))</f>
        <v/>
      </c>
      <c r="BH511" s="17" t="str">
        <f>IF(OR(AI511="",B511=""),"",SUMIFS($AI$2:AI511,$B$2:B511,B511))</f>
        <v/>
      </c>
      <c r="BI511" s="17" t="str">
        <f t="shared" si="291"/>
        <v/>
      </c>
      <c r="BJ511" s="17" t="str">
        <f t="shared" si="292"/>
        <v/>
      </c>
      <c r="BK511" s="17" t="str">
        <f t="shared" si="293"/>
        <v/>
      </c>
      <c r="BL511" s="17" t="str">
        <f t="shared" si="294"/>
        <v/>
      </c>
      <c r="BM511" s="17" t="str">
        <f t="shared" si="295"/>
        <v/>
      </c>
      <c r="BN511" s="17" t="str">
        <f t="shared" si="276"/>
        <v/>
      </c>
      <c r="BO511" s="17" t="str">
        <f t="shared" si="277"/>
        <v/>
      </c>
      <c r="BP511" s="17" t="str">
        <f t="shared" si="278"/>
        <v/>
      </c>
      <c r="BQ511" s="17" t="str">
        <f t="shared" si="279"/>
        <v/>
      </c>
      <c r="BR511" s="17" t="str">
        <f t="shared" si="280"/>
        <v/>
      </c>
    </row>
    <row r="512" spans="1:70" x14ac:dyDescent="0.25">
      <c r="A512">
        <f t="shared" si="264"/>
        <v>511</v>
      </c>
      <c r="B512" s="9"/>
      <c r="C512" s="12"/>
      <c r="D512" s="11" t="str">
        <f t="shared" si="296"/>
        <v/>
      </c>
      <c r="E512" s="11" t="str">
        <f t="shared" si="265"/>
        <v/>
      </c>
      <c r="F512" s="12"/>
      <c r="G512" s="12"/>
      <c r="H512" s="12"/>
      <c r="I512" s="12"/>
      <c r="J512" s="13"/>
      <c r="K512" s="13"/>
      <c r="L512" s="13"/>
      <c r="M512" s="13"/>
      <c r="N512" s="12"/>
      <c r="O512" s="12"/>
      <c r="P512" s="14" t="str">
        <f t="shared" si="281"/>
        <v/>
      </c>
      <c r="Q512" s="14" t="str">
        <f t="shared" si="282"/>
        <v/>
      </c>
      <c r="R512" s="14" t="str">
        <f t="shared" si="283"/>
        <v/>
      </c>
      <c r="S512" s="14" t="str">
        <f t="shared" si="284"/>
        <v/>
      </c>
      <c r="T512" s="14" t="str">
        <f t="shared" si="285"/>
        <v/>
      </c>
      <c r="U512" s="15" t="str">
        <f>IF(P512="","",P512*Config!$B$6)</f>
        <v/>
      </c>
      <c r="V512" s="15" t="str">
        <f>IF(Q512="","",Q512*Config!$B$6)</f>
        <v/>
      </c>
      <c r="W512" s="15" t="str">
        <f>IF(R512="","",R512*Config!$B$6)</f>
        <v/>
      </c>
      <c r="X512" s="15" t="str">
        <f>IF(S512="","",S512*Config!$B$6)</f>
        <v/>
      </c>
      <c r="Y512" s="15" t="str">
        <f>IF(T512="","",T512*Config!$B$6)</f>
        <v/>
      </c>
      <c r="Z512" s="15" t="str">
        <f>IF(U512="","",Config!$B$4 + SUM($U$2:U512))</f>
        <v/>
      </c>
      <c r="AA512" s="15" t="str">
        <f>IF(V512="","",Config!$B$4 + SUM($V$2:V512))</f>
        <v/>
      </c>
      <c r="AB512" s="15" t="str">
        <f>IF(W512="","",Config!$B$4 + SUM($W$2:W512))</f>
        <v/>
      </c>
      <c r="AC512" s="15" t="str">
        <f>IF(X512="","",Config!$B$4 + SUM($X$2:X512))</f>
        <v/>
      </c>
      <c r="AD512" s="15" t="str">
        <f>IF(Y512="","",Config!$B$4 + SUM($Y$2:Y512))</f>
        <v/>
      </c>
      <c r="AE512" s="15" t="str">
        <f>IF(P512="","",P512*J512/100*Config!$B$11)</f>
        <v/>
      </c>
      <c r="AF512" s="15" t="str">
        <f>IF(Q512="","",Q512*J512/100*Config!$B$11)</f>
        <v/>
      </c>
      <c r="AG512" s="15" t="str">
        <f>IF(R512="","",R512*J512/100*Config!$B$11)</f>
        <v/>
      </c>
      <c r="AH512" s="15" t="str">
        <f>IF(S512="","",S512*J512/100*Config!$B$11)</f>
        <v/>
      </c>
      <c r="AI512" s="15" t="str">
        <f>IF(T512="","",T512*J512/100*Config!$B$11)</f>
        <v/>
      </c>
      <c r="AJ512" s="15" t="str">
        <f>IF(AE512="","",Config!$B$9 + SUM($AE$2:AE512))</f>
        <v/>
      </c>
      <c r="AK512" s="15" t="str">
        <f>IF(AF512="","",Config!$B$9 + SUM($AF$2:AF512))</f>
        <v/>
      </c>
      <c r="AL512" s="15" t="str">
        <f>IF(AG512="","",Config!$B$9 + SUM($AG$2:AG512))</f>
        <v/>
      </c>
      <c r="AM512" s="15" t="str">
        <f>IF(AH512="","",Config!$B$9 + SUM($AH$2:AH512))</f>
        <v/>
      </c>
      <c r="AN512" s="15" t="str">
        <f>IF(AI512="","",Config!$B$9 + SUM($AI$2:AI512))</f>
        <v/>
      </c>
      <c r="AO512" s="16" t="str">
        <f t="shared" si="266"/>
        <v/>
      </c>
      <c r="AP512" s="16" t="str">
        <f t="shared" si="267"/>
        <v/>
      </c>
      <c r="AQ512" s="16" t="str">
        <f t="shared" si="268"/>
        <v/>
      </c>
      <c r="AR512" s="16" t="str">
        <f t="shared" si="269"/>
        <v/>
      </c>
      <c r="AS512" s="16" t="str">
        <f t="shared" si="270"/>
        <v/>
      </c>
      <c r="AT512" s="17" t="str">
        <f t="shared" si="286"/>
        <v/>
      </c>
      <c r="AU512" s="17" t="str">
        <f t="shared" si="287"/>
        <v/>
      </c>
      <c r="AV512" s="17" t="str">
        <f t="shared" si="288"/>
        <v/>
      </c>
      <c r="AW512" s="17" t="str">
        <f t="shared" si="289"/>
        <v/>
      </c>
      <c r="AX512" s="17" t="str">
        <f t="shared" si="290"/>
        <v/>
      </c>
      <c r="AY512" s="17" t="str">
        <f t="shared" si="271"/>
        <v/>
      </c>
      <c r="AZ512" s="17" t="str">
        <f t="shared" si="272"/>
        <v/>
      </c>
      <c r="BA512" s="17" t="str">
        <f t="shared" si="273"/>
        <v/>
      </c>
      <c r="BB512" s="17" t="str">
        <f t="shared" si="274"/>
        <v/>
      </c>
      <c r="BC512" s="17" t="str">
        <f t="shared" si="275"/>
        <v/>
      </c>
      <c r="BD512" s="17" t="str">
        <f>IF(OR(AE512="",B512=""),"",SUMIFS($AE$2:AE512,$B$2:B512,B512))</f>
        <v/>
      </c>
      <c r="BE512" s="17" t="str">
        <f>IF(OR(AF512="",B512=""),"",SUMIFS($AF$2:AF512,$B$2:B512,B512))</f>
        <v/>
      </c>
      <c r="BF512" s="17" t="str">
        <f>IF(OR(AG512="",B512=""),"",SUMIFS($AG$2:AG512,$B$2:B512,B512))</f>
        <v/>
      </c>
      <c r="BG512" s="17" t="str">
        <f>IF(OR(AH512="",B512=""),"",SUMIFS($AH$2:AH512,$B$2:B512,B512))</f>
        <v/>
      </c>
      <c r="BH512" s="17" t="str">
        <f>IF(OR(AI512="",B512=""),"",SUMIFS($AI$2:AI512,$B$2:B512,B512))</f>
        <v/>
      </c>
      <c r="BI512" s="17" t="str">
        <f t="shared" si="291"/>
        <v/>
      </c>
      <c r="BJ512" s="17" t="str">
        <f t="shared" si="292"/>
        <v/>
      </c>
      <c r="BK512" s="17" t="str">
        <f t="shared" si="293"/>
        <v/>
      </c>
      <c r="BL512" s="17" t="str">
        <f t="shared" si="294"/>
        <v/>
      </c>
      <c r="BM512" s="17" t="str">
        <f t="shared" si="295"/>
        <v/>
      </c>
      <c r="BN512" s="17" t="str">
        <f t="shared" si="276"/>
        <v/>
      </c>
      <c r="BO512" s="17" t="str">
        <f t="shared" si="277"/>
        <v/>
      </c>
      <c r="BP512" s="17" t="str">
        <f t="shared" si="278"/>
        <v/>
      </c>
      <c r="BQ512" s="17" t="str">
        <f t="shared" si="279"/>
        <v/>
      </c>
      <c r="BR512" s="17" t="str">
        <f t="shared" si="280"/>
        <v/>
      </c>
    </row>
    <row r="513" spans="1:70" x14ac:dyDescent="0.25">
      <c r="A513">
        <f t="shared" si="264"/>
        <v>512</v>
      </c>
      <c r="B513" s="9"/>
      <c r="C513" s="12"/>
      <c r="D513" s="11" t="str">
        <f t="shared" si="296"/>
        <v/>
      </c>
      <c r="E513" s="11" t="str">
        <f t="shared" si="265"/>
        <v/>
      </c>
      <c r="F513" s="12"/>
      <c r="G513" s="12"/>
      <c r="H513" s="12"/>
      <c r="I513" s="12"/>
      <c r="J513" s="13"/>
      <c r="K513" s="13"/>
      <c r="L513" s="13"/>
      <c r="M513" s="13"/>
      <c r="N513" s="12"/>
      <c r="O513" s="12"/>
      <c r="P513" s="14" t="str">
        <f t="shared" si="281"/>
        <v/>
      </c>
      <c r="Q513" s="14" t="str">
        <f t="shared" si="282"/>
        <v/>
      </c>
      <c r="R513" s="14" t="str">
        <f t="shared" si="283"/>
        <v/>
      </c>
      <c r="S513" s="14" t="str">
        <f t="shared" si="284"/>
        <v/>
      </c>
      <c r="T513" s="14" t="str">
        <f t="shared" si="285"/>
        <v/>
      </c>
      <c r="U513" s="15" t="str">
        <f>IF(P513="","",P513*Config!$B$6)</f>
        <v/>
      </c>
      <c r="V513" s="15" t="str">
        <f>IF(Q513="","",Q513*Config!$B$6)</f>
        <v/>
      </c>
      <c r="W513" s="15" t="str">
        <f>IF(R513="","",R513*Config!$B$6)</f>
        <v/>
      </c>
      <c r="X513" s="15" t="str">
        <f>IF(S513="","",S513*Config!$B$6)</f>
        <v/>
      </c>
      <c r="Y513" s="15" t="str">
        <f>IF(T513="","",T513*Config!$B$6)</f>
        <v/>
      </c>
      <c r="Z513" s="15" t="str">
        <f>IF(U513="","",Config!$B$4 + SUM($U$2:U513))</f>
        <v/>
      </c>
      <c r="AA513" s="15" t="str">
        <f>IF(V513="","",Config!$B$4 + SUM($V$2:V513))</f>
        <v/>
      </c>
      <c r="AB513" s="15" t="str">
        <f>IF(W513="","",Config!$B$4 + SUM($W$2:W513))</f>
        <v/>
      </c>
      <c r="AC513" s="15" t="str">
        <f>IF(X513="","",Config!$B$4 + SUM($X$2:X513))</f>
        <v/>
      </c>
      <c r="AD513" s="15" t="str">
        <f>IF(Y513="","",Config!$B$4 + SUM($Y$2:Y513))</f>
        <v/>
      </c>
      <c r="AE513" s="15" t="str">
        <f>IF(P513="","",P513*J513/100*Config!$B$11)</f>
        <v/>
      </c>
      <c r="AF513" s="15" t="str">
        <f>IF(Q513="","",Q513*J513/100*Config!$B$11)</f>
        <v/>
      </c>
      <c r="AG513" s="15" t="str">
        <f>IF(R513="","",R513*J513/100*Config!$B$11)</f>
        <v/>
      </c>
      <c r="AH513" s="15" t="str">
        <f>IF(S513="","",S513*J513/100*Config!$B$11)</f>
        <v/>
      </c>
      <c r="AI513" s="15" t="str">
        <f>IF(T513="","",T513*J513/100*Config!$B$11)</f>
        <v/>
      </c>
      <c r="AJ513" s="15" t="str">
        <f>IF(AE513="","",Config!$B$9 + SUM($AE$2:AE513))</f>
        <v/>
      </c>
      <c r="AK513" s="15" t="str">
        <f>IF(AF513="","",Config!$B$9 + SUM($AF$2:AF513))</f>
        <v/>
      </c>
      <c r="AL513" s="15" t="str">
        <f>IF(AG513="","",Config!$B$9 + SUM($AG$2:AG513))</f>
        <v/>
      </c>
      <c r="AM513" s="15" t="str">
        <f>IF(AH513="","",Config!$B$9 + SUM($AH$2:AH513))</f>
        <v/>
      </c>
      <c r="AN513" s="15" t="str">
        <f>IF(AI513="","",Config!$B$9 + SUM($AI$2:AI513))</f>
        <v/>
      </c>
      <c r="AO513" s="16" t="str">
        <f t="shared" si="266"/>
        <v/>
      </c>
      <c r="AP513" s="16" t="str">
        <f t="shared" si="267"/>
        <v/>
      </c>
      <c r="AQ513" s="16" t="str">
        <f t="shared" si="268"/>
        <v/>
      </c>
      <c r="AR513" s="16" t="str">
        <f t="shared" si="269"/>
        <v/>
      </c>
      <c r="AS513" s="16" t="str">
        <f t="shared" si="270"/>
        <v/>
      </c>
      <c r="AT513" s="17" t="str">
        <f t="shared" si="286"/>
        <v/>
      </c>
      <c r="AU513" s="17" t="str">
        <f t="shared" si="287"/>
        <v/>
      </c>
      <c r="AV513" s="17" t="str">
        <f t="shared" si="288"/>
        <v/>
      </c>
      <c r="AW513" s="17" t="str">
        <f t="shared" si="289"/>
        <v/>
      </c>
      <c r="AX513" s="17" t="str">
        <f t="shared" si="290"/>
        <v/>
      </c>
      <c r="AY513" s="17" t="str">
        <f t="shared" si="271"/>
        <v/>
      </c>
      <c r="AZ513" s="17" t="str">
        <f t="shared" si="272"/>
        <v/>
      </c>
      <c r="BA513" s="17" t="str">
        <f t="shared" si="273"/>
        <v/>
      </c>
      <c r="BB513" s="17" t="str">
        <f t="shared" si="274"/>
        <v/>
      </c>
      <c r="BC513" s="17" t="str">
        <f t="shared" si="275"/>
        <v/>
      </c>
      <c r="BD513" s="17" t="str">
        <f>IF(OR(AE513="",B513=""),"",SUMIFS($AE$2:AE513,$B$2:B513,B513))</f>
        <v/>
      </c>
      <c r="BE513" s="17" t="str">
        <f>IF(OR(AF513="",B513=""),"",SUMIFS($AF$2:AF513,$B$2:B513,B513))</f>
        <v/>
      </c>
      <c r="BF513" s="17" t="str">
        <f>IF(OR(AG513="",B513=""),"",SUMIFS($AG$2:AG513,$B$2:B513,B513))</f>
        <v/>
      </c>
      <c r="BG513" s="17" t="str">
        <f>IF(OR(AH513="",B513=""),"",SUMIFS($AH$2:AH513,$B$2:B513,B513))</f>
        <v/>
      </c>
      <c r="BH513" s="17" t="str">
        <f>IF(OR(AI513="",B513=""),"",SUMIFS($AI$2:AI513,$B$2:B513,B513))</f>
        <v/>
      </c>
      <c r="BI513" s="17" t="str">
        <f t="shared" si="291"/>
        <v/>
      </c>
      <c r="BJ513" s="17" t="str">
        <f t="shared" si="292"/>
        <v/>
      </c>
      <c r="BK513" s="17" t="str">
        <f t="shared" si="293"/>
        <v/>
      </c>
      <c r="BL513" s="17" t="str">
        <f t="shared" si="294"/>
        <v/>
      </c>
      <c r="BM513" s="17" t="str">
        <f t="shared" si="295"/>
        <v/>
      </c>
      <c r="BN513" s="17" t="str">
        <f t="shared" si="276"/>
        <v/>
      </c>
      <c r="BO513" s="17" t="str">
        <f t="shared" si="277"/>
        <v/>
      </c>
      <c r="BP513" s="17" t="str">
        <f t="shared" si="278"/>
        <v/>
      </c>
      <c r="BQ513" s="17" t="str">
        <f t="shared" si="279"/>
        <v/>
      </c>
      <c r="BR513" s="17" t="str">
        <f t="shared" si="280"/>
        <v/>
      </c>
    </row>
    <row r="514" spans="1:70" x14ac:dyDescent="0.25">
      <c r="A514">
        <f t="shared" ref="A514:A522" si="297">ROW()-1</f>
        <v>513</v>
      </c>
      <c r="B514" s="9"/>
      <c r="C514" s="12"/>
      <c r="D514" s="11" t="str">
        <f t="shared" si="296"/>
        <v/>
      </c>
      <c r="E514" s="11" t="str">
        <f t="shared" ref="E514:E522" si="298">IF(OR(B514="",C514=""),"",IF(OR(WEEKDAY(B514,2)=1,WEEKDAY(B514,2)=5),"D",IF(AND(C514&gt;=TIME(15,30,0),C514&lt;TIME(16,30,0)),"C",IF(AND(AND(WEEKDAY(B514,2)&gt;=2,WEEKDAY(B514,2)&lt;=4),C514&gt;=TIME(16,35,0),C514&lt;TIME(17,0,0)),"A1",IF(AND(AND(WEEKDAY(B514,2)&gt;=2,WEEKDAY(B514,2)&lt;=4),C514&gt;=TIME(17,0,0),C514&lt;TIME(18,0,0)),"A2",IF(AND(AND(WEEKDAY(B514,2)&gt;=2,WEEKDAY(B514,2)&lt;=4),C514&gt;=TIME(18,0,0),C514&lt;TIME(19,0,0)),"A3",IF(AND(AND(WEEKDAY(B514,2)&gt;=2,WEEKDAY(B514,2)&lt;=4),C514&gt;=TIME(22,0,0),C514&lt;TIME(22,45,0)),"B","Other")))))))</f>
        <v/>
      </c>
      <c r="F514" s="12"/>
      <c r="G514" s="12"/>
      <c r="H514" s="12"/>
      <c r="I514" s="12"/>
      <c r="J514" s="13"/>
      <c r="K514" s="13"/>
      <c r="L514" s="13"/>
      <c r="M514" s="13"/>
      <c r="N514" s="12"/>
      <c r="O514" s="12"/>
      <c r="P514" s="14" t="str">
        <f t="shared" si="281"/>
        <v/>
      </c>
      <c r="Q514" s="14" t="str">
        <f t="shared" si="282"/>
        <v/>
      </c>
      <c r="R514" s="14" t="str">
        <f t="shared" si="283"/>
        <v/>
      </c>
      <c r="S514" s="14" t="str">
        <f t="shared" si="284"/>
        <v/>
      </c>
      <c r="T514" s="14" t="str">
        <f t="shared" si="285"/>
        <v/>
      </c>
      <c r="U514" s="15" t="str">
        <f>IF(P514="","",P514*Config!$B$6)</f>
        <v/>
      </c>
      <c r="V514" s="15" t="str">
        <f>IF(Q514="","",Q514*Config!$B$6)</f>
        <v/>
      </c>
      <c r="W514" s="15" t="str">
        <f>IF(R514="","",R514*Config!$B$6)</f>
        <v/>
      </c>
      <c r="X514" s="15" t="str">
        <f>IF(S514="","",S514*Config!$B$6)</f>
        <v/>
      </c>
      <c r="Y514" s="15" t="str">
        <f>IF(T514="","",T514*Config!$B$6)</f>
        <v/>
      </c>
      <c r="Z514" s="15" t="str">
        <f>IF(U514="","",Config!$B$4 + SUM($U$2:U514))</f>
        <v/>
      </c>
      <c r="AA514" s="15" t="str">
        <f>IF(V514="","",Config!$B$4 + SUM($V$2:V514))</f>
        <v/>
      </c>
      <c r="AB514" s="15" t="str">
        <f>IF(W514="","",Config!$B$4 + SUM($W$2:W514))</f>
        <v/>
      </c>
      <c r="AC514" s="15" t="str">
        <f>IF(X514="","",Config!$B$4 + SUM($X$2:X514))</f>
        <v/>
      </c>
      <c r="AD514" s="15" t="str">
        <f>IF(Y514="","",Config!$B$4 + SUM($Y$2:Y514))</f>
        <v/>
      </c>
      <c r="AE514" s="15" t="str">
        <f>IF(P514="","",P514*J514/100*Config!$B$11)</f>
        <v/>
      </c>
      <c r="AF514" s="15" t="str">
        <f>IF(Q514="","",Q514*J514/100*Config!$B$11)</f>
        <v/>
      </c>
      <c r="AG514" s="15" t="str">
        <f>IF(R514="","",R514*J514/100*Config!$B$11)</f>
        <v/>
      </c>
      <c r="AH514" s="15" t="str">
        <f>IF(S514="","",S514*J514/100*Config!$B$11)</f>
        <v/>
      </c>
      <c r="AI514" s="15" t="str">
        <f>IF(T514="","",T514*J514/100*Config!$B$11)</f>
        <v/>
      </c>
      <c r="AJ514" s="15" t="str">
        <f>IF(AE514="","",Config!$B$9 + SUM($AE$2:AE514))</f>
        <v/>
      </c>
      <c r="AK514" s="15" t="str">
        <f>IF(AF514="","",Config!$B$9 + SUM($AF$2:AF514))</f>
        <v/>
      </c>
      <c r="AL514" s="15" t="str">
        <f>IF(AG514="","",Config!$B$9 + SUM($AG$2:AG514))</f>
        <v/>
      </c>
      <c r="AM514" s="15" t="str">
        <f>IF(AH514="","",Config!$B$9 + SUM($AH$2:AH514))</f>
        <v/>
      </c>
      <c r="AN514" s="15" t="str">
        <f>IF(AI514="","",Config!$B$9 + SUM($AI$2:AI514))</f>
        <v/>
      </c>
      <c r="AO514" s="16" t="str">
        <f t="shared" ref="AO514:AO522" si="299">IF(P514="","",IF(P514&gt;0,1,0))</f>
        <v/>
      </c>
      <c r="AP514" s="16" t="str">
        <f t="shared" ref="AP514:AP522" si="300">IF(Q514="","",IF(Q514&gt;0,1,0))</f>
        <v/>
      </c>
      <c r="AQ514" s="16" t="str">
        <f t="shared" ref="AQ514:AQ522" si="301">IF(R514="","",IF(R514&gt;0,1,0))</f>
        <v/>
      </c>
      <c r="AR514" s="16" t="str">
        <f t="shared" ref="AR514:AR522" si="302">IF(S514="","",IF(S514&gt;0,1,0))</f>
        <v/>
      </c>
      <c r="AS514" s="16" t="str">
        <f t="shared" ref="AS514:AS522" si="303">IF(T514="","",IF(T514&gt;0,1,0))</f>
        <v/>
      </c>
      <c r="AT514" s="17" t="str">
        <f t="shared" si="286"/>
        <v/>
      </c>
      <c r="AU514" s="17" t="str">
        <f t="shared" si="287"/>
        <v/>
      </c>
      <c r="AV514" s="17" t="str">
        <f t="shared" si="288"/>
        <v/>
      </c>
      <c r="AW514" s="17" t="str">
        <f t="shared" si="289"/>
        <v/>
      </c>
      <c r="AX514" s="17" t="str">
        <f t="shared" si="290"/>
        <v/>
      </c>
      <c r="AY514" s="17" t="str">
        <f t="shared" ref="AY514:AY522" si="304">IF(Z514="","",AT514-Z514)</f>
        <v/>
      </c>
      <c r="AZ514" s="17" t="str">
        <f t="shared" ref="AZ514:AZ522" si="305">IF(AA514="","",AU514-AA514)</f>
        <v/>
      </c>
      <c r="BA514" s="17" t="str">
        <f t="shared" ref="BA514:BA522" si="306">IF(AB514="","",AV514-AB514)</f>
        <v/>
      </c>
      <c r="BB514" s="17" t="str">
        <f t="shared" ref="BB514:BB522" si="307">IF(AC514="","",AW514-AC514)</f>
        <v/>
      </c>
      <c r="BC514" s="17" t="str">
        <f t="shared" ref="BC514:BC522" si="308">IF(AD514="","",AX514-AD514)</f>
        <v/>
      </c>
      <c r="BD514" s="17" t="str">
        <f>IF(OR(AE514="",B514=""),"",SUMIFS($AE$2:AE514,$B$2:B514,B514))</f>
        <v/>
      </c>
      <c r="BE514" s="17" t="str">
        <f>IF(OR(AF514="",B514=""),"",SUMIFS($AF$2:AF514,$B$2:B514,B514))</f>
        <v/>
      </c>
      <c r="BF514" s="17" t="str">
        <f>IF(OR(AG514="",B514=""),"",SUMIFS($AG$2:AG514,$B$2:B514,B514))</f>
        <v/>
      </c>
      <c r="BG514" s="17" t="str">
        <f>IF(OR(AH514="",B514=""),"",SUMIFS($AH$2:AH514,$B$2:B514,B514))</f>
        <v/>
      </c>
      <c r="BH514" s="17" t="str">
        <f>IF(OR(AI514="",B514=""),"",SUMIFS($AI$2:AI514,$B$2:B514,B514))</f>
        <v/>
      </c>
      <c r="BI514" s="17" t="str">
        <f t="shared" si="291"/>
        <v/>
      </c>
      <c r="BJ514" s="17" t="str">
        <f t="shared" si="292"/>
        <v/>
      </c>
      <c r="BK514" s="17" t="str">
        <f t="shared" si="293"/>
        <v/>
      </c>
      <c r="BL514" s="17" t="str">
        <f t="shared" si="294"/>
        <v/>
      </c>
      <c r="BM514" s="17" t="str">
        <f t="shared" si="295"/>
        <v/>
      </c>
      <c r="BN514" s="17" t="str">
        <f t="shared" ref="BN514:BN522" si="309">IF(AJ514="","",BI514-AJ514)</f>
        <v/>
      </c>
      <c r="BO514" s="17" t="str">
        <f t="shared" ref="BO514:BO522" si="310">IF(AK514="","",BJ514-AK514)</f>
        <v/>
      </c>
      <c r="BP514" s="17" t="str">
        <f t="shared" ref="BP514:BP522" si="311">IF(AL514="","",BK514-AL514)</f>
        <v/>
      </c>
      <c r="BQ514" s="17" t="str">
        <f t="shared" ref="BQ514:BQ522" si="312">IF(AM514="","",BL514-AM514)</f>
        <v/>
      </c>
      <c r="BR514" s="17" t="str">
        <f t="shared" ref="BR514:BR522" si="313">IF(AN514="","",BM514-AN514)</f>
        <v/>
      </c>
    </row>
    <row r="515" spans="1:70" x14ac:dyDescent="0.25">
      <c r="A515">
        <f t="shared" si="297"/>
        <v>514</v>
      </c>
      <c r="B515" s="9"/>
      <c r="C515" s="12"/>
      <c r="D515" s="11" t="str">
        <f t="shared" si="296"/>
        <v/>
      </c>
      <c r="E515" s="11" t="str">
        <f t="shared" si="298"/>
        <v/>
      </c>
      <c r="F515" s="12"/>
      <c r="G515" s="12"/>
      <c r="H515" s="12"/>
      <c r="I515" s="12"/>
      <c r="J515" s="13"/>
      <c r="K515" s="13"/>
      <c r="L515" s="13"/>
      <c r="M515" s="13"/>
      <c r="N515" s="12"/>
      <c r="O515" s="12"/>
      <c r="P515" s="14" t="str">
        <f t="shared" ref="P515:P522" si="314">IF(N515="","",IF(N515="SL",-1,K515/J515))</f>
        <v/>
      </c>
      <c r="Q515" s="14" t="str">
        <f t="shared" ref="Q515:Q522" si="315">IF(N515="","",IF(OR(N515="SL",N515="TP0"),-1,L515/J515))</f>
        <v/>
      </c>
      <c r="R515" s="14" t="str">
        <f t="shared" ref="R515:R522" si="316">IF(N515="","",IF(N515="TP2",M515/J515,-1))</f>
        <v/>
      </c>
      <c r="S515" s="14" t="str">
        <f t="shared" ref="S515:S522" si="317">IF(N515="","",IF(N515="SL",-1,IF(N515="TP0",0.5*K515/J515,0.5*(K515+L515)/J515)))</f>
        <v/>
      </c>
      <c r="T515" s="14" t="str">
        <f t="shared" ref="T515:T522" si="318">IF(N515="","",IF(N515="SL",-1,IF(N515="TP0",0.5*K515/J515-0.5,0.5*(K515+L515)/J515)))</f>
        <v/>
      </c>
      <c r="U515" s="15" t="str">
        <f>IF(P515="","",P515*Config!$B$6)</f>
        <v/>
      </c>
      <c r="V515" s="15" t="str">
        <f>IF(Q515="","",Q515*Config!$B$6)</f>
        <v/>
      </c>
      <c r="W515" s="15" t="str">
        <f>IF(R515="","",R515*Config!$B$6)</f>
        <v/>
      </c>
      <c r="X515" s="15" t="str">
        <f>IF(S515="","",S515*Config!$B$6)</f>
        <v/>
      </c>
      <c r="Y515" s="15" t="str">
        <f>IF(T515="","",T515*Config!$B$6)</f>
        <v/>
      </c>
      <c r="Z515" s="15" t="str">
        <f>IF(U515="","",Config!$B$4 + SUM($U$2:U515))</f>
        <v/>
      </c>
      <c r="AA515" s="15" t="str">
        <f>IF(V515="","",Config!$B$4 + SUM($V$2:V515))</f>
        <v/>
      </c>
      <c r="AB515" s="15" t="str">
        <f>IF(W515="","",Config!$B$4 + SUM($W$2:W515))</f>
        <v/>
      </c>
      <c r="AC515" s="15" t="str">
        <f>IF(X515="","",Config!$B$4 + SUM($X$2:X515))</f>
        <v/>
      </c>
      <c r="AD515" s="15" t="str">
        <f>IF(Y515="","",Config!$B$4 + SUM($Y$2:Y515))</f>
        <v/>
      </c>
      <c r="AE515" s="15" t="str">
        <f>IF(P515="","",P515*J515/100*Config!$B$11)</f>
        <v/>
      </c>
      <c r="AF515" s="15" t="str">
        <f>IF(Q515="","",Q515*J515/100*Config!$B$11)</f>
        <v/>
      </c>
      <c r="AG515" s="15" t="str">
        <f>IF(R515="","",R515*J515/100*Config!$B$11)</f>
        <v/>
      </c>
      <c r="AH515" s="15" t="str">
        <f>IF(S515="","",S515*J515/100*Config!$B$11)</f>
        <v/>
      </c>
      <c r="AI515" s="15" t="str">
        <f>IF(T515="","",T515*J515/100*Config!$B$11)</f>
        <v/>
      </c>
      <c r="AJ515" s="15" t="str">
        <f>IF(AE515="","",Config!$B$9 + SUM($AE$2:AE515))</f>
        <v/>
      </c>
      <c r="AK515" s="15" t="str">
        <f>IF(AF515="","",Config!$B$9 + SUM($AF$2:AF515))</f>
        <v/>
      </c>
      <c r="AL515" s="15" t="str">
        <f>IF(AG515="","",Config!$B$9 + SUM($AG$2:AG515))</f>
        <v/>
      </c>
      <c r="AM515" s="15" t="str">
        <f>IF(AH515="","",Config!$B$9 + SUM($AH$2:AH515))</f>
        <v/>
      </c>
      <c r="AN515" s="15" t="str">
        <f>IF(AI515="","",Config!$B$9 + SUM($AI$2:AI515))</f>
        <v/>
      </c>
      <c r="AO515" s="16" t="str">
        <f t="shared" si="299"/>
        <v/>
      </c>
      <c r="AP515" s="16" t="str">
        <f t="shared" si="300"/>
        <v/>
      </c>
      <c r="AQ515" s="16" t="str">
        <f t="shared" si="301"/>
        <v/>
      </c>
      <c r="AR515" s="16" t="str">
        <f t="shared" si="302"/>
        <v/>
      </c>
      <c r="AS515" s="16" t="str">
        <f t="shared" si="303"/>
        <v/>
      </c>
      <c r="AT515" s="17" t="str">
        <f t="shared" si="286"/>
        <v/>
      </c>
      <c r="AU515" s="17" t="str">
        <f t="shared" si="287"/>
        <v/>
      </c>
      <c r="AV515" s="17" t="str">
        <f t="shared" si="288"/>
        <v/>
      </c>
      <c r="AW515" s="17" t="str">
        <f t="shared" si="289"/>
        <v/>
      </c>
      <c r="AX515" s="17" t="str">
        <f t="shared" si="290"/>
        <v/>
      </c>
      <c r="AY515" s="17" t="str">
        <f t="shared" si="304"/>
        <v/>
      </c>
      <c r="AZ515" s="17" t="str">
        <f t="shared" si="305"/>
        <v/>
      </c>
      <c r="BA515" s="17" t="str">
        <f t="shared" si="306"/>
        <v/>
      </c>
      <c r="BB515" s="17" t="str">
        <f t="shared" si="307"/>
        <v/>
      </c>
      <c r="BC515" s="17" t="str">
        <f t="shared" si="308"/>
        <v/>
      </c>
      <c r="BD515" s="17" t="str">
        <f>IF(OR(AE515="",B515=""),"",SUMIFS($AE$2:AE515,$B$2:B515,B515))</f>
        <v/>
      </c>
      <c r="BE515" s="17" t="str">
        <f>IF(OR(AF515="",B515=""),"",SUMIFS($AF$2:AF515,$B$2:B515,B515))</f>
        <v/>
      </c>
      <c r="BF515" s="17" t="str">
        <f>IF(OR(AG515="",B515=""),"",SUMIFS($AG$2:AG515,$B$2:B515,B515))</f>
        <v/>
      </c>
      <c r="BG515" s="17" t="str">
        <f>IF(OR(AH515="",B515=""),"",SUMIFS($AH$2:AH515,$B$2:B515,B515))</f>
        <v/>
      </c>
      <c r="BH515" s="17" t="str">
        <f>IF(OR(AI515="",B515=""),"",SUMIFS($AI$2:AI515,$B$2:B515,B515))</f>
        <v/>
      </c>
      <c r="BI515" s="17" t="str">
        <f t="shared" si="291"/>
        <v/>
      </c>
      <c r="BJ515" s="17" t="str">
        <f t="shared" si="292"/>
        <v/>
      </c>
      <c r="BK515" s="17" t="str">
        <f t="shared" si="293"/>
        <v/>
      </c>
      <c r="BL515" s="17" t="str">
        <f t="shared" si="294"/>
        <v/>
      </c>
      <c r="BM515" s="17" t="str">
        <f t="shared" si="295"/>
        <v/>
      </c>
      <c r="BN515" s="17" t="str">
        <f t="shared" si="309"/>
        <v/>
      </c>
      <c r="BO515" s="17" t="str">
        <f t="shared" si="310"/>
        <v/>
      </c>
      <c r="BP515" s="17" t="str">
        <f t="shared" si="311"/>
        <v/>
      </c>
      <c r="BQ515" s="17" t="str">
        <f t="shared" si="312"/>
        <v/>
      </c>
      <c r="BR515" s="17" t="str">
        <f t="shared" si="313"/>
        <v/>
      </c>
    </row>
    <row r="516" spans="1:70" x14ac:dyDescent="0.25">
      <c r="A516">
        <f t="shared" si="297"/>
        <v>515</v>
      </c>
      <c r="B516" s="9"/>
      <c r="C516" s="12"/>
      <c r="D516" s="11" t="str">
        <f t="shared" si="296"/>
        <v/>
      </c>
      <c r="E516" s="11" t="str">
        <f t="shared" si="298"/>
        <v/>
      </c>
      <c r="F516" s="12"/>
      <c r="G516" s="12"/>
      <c r="H516" s="12"/>
      <c r="I516" s="12"/>
      <c r="J516" s="13"/>
      <c r="K516" s="13"/>
      <c r="L516" s="13"/>
      <c r="M516" s="13"/>
      <c r="N516" s="12"/>
      <c r="O516" s="12"/>
      <c r="P516" s="14" t="str">
        <f t="shared" si="314"/>
        <v/>
      </c>
      <c r="Q516" s="14" t="str">
        <f t="shared" si="315"/>
        <v/>
      </c>
      <c r="R516" s="14" t="str">
        <f t="shared" si="316"/>
        <v/>
      </c>
      <c r="S516" s="14" t="str">
        <f t="shared" si="317"/>
        <v/>
      </c>
      <c r="T516" s="14" t="str">
        <f t="shared" si="318"/>
        <v/>
      </c>
      <c r="U516" s="15" t="str">
        <f>IF(P516="","",P516*Config!$B$6)</f>
        <v/>
      </c>
      <c r="V516" s="15" t="str">
        <f>IF(Q516="","",Q516*Config!$B$6)</f>
        <v/>
      </c>
      <c r="W516" s="15" t="str">
        <f>IF(R516="","",R516*Config!$B$6)</f>
        <v/>
      </c>
      <c r="X516" s="15" t="str">
        <f>IF(S516="","",S516*Config!$B$6)</f>
        <v/>
      </c>
      <c r="Y516" s="15" t="str">
        <f>IF(T516="","",T516*Config!$B$6)</f>
        <v/>
      </c>
      <c r="Z516" s="15" t="str">
        <f>IF(U516="","",Config!$B$4 + SUM($U$2:U516))</f>
        <v/>
      </c>
      <c r="AA516" s="15" t="str">
        <f>IF(V516="","",Config!$B$4 + SUM($V$2:V516))</f>
        <v/>
      </c>
      <c r="AB516" s="15" t="str">
        <f>IF(W516="","",Config!$B$4 + SUM($W$2:W516))</f>
        <v/>
      </c>
      <c r="AC516" s="15" t="str">
        <f>IF(X516="","",Config!$B$4 + SUM($X$2:X516))</f>
        <v/>
      </c>
      <c r="AD516" s="15" t="str">
        <f>IF(Y516="","",Config!$B$4 + SUM($Y$2:Y516))</f>
        <v/>
      </c>
      <c r="AE516" s="15" t="str">
        <f>IF(P516="","",P516*J516/100*Config!$B$11)</f>
        <v/>
      </c>
      <c r="AF516" s="15" t="str">
        <f>IF(Q516="","",Q516*J516/100*Config!$B$11)</f>
        <v/>
      </c>
      <c r="AG516" s="15" t="str">
        <f>IF(R516="","",R516*J516/100*Config!$B$11)</f>
        <v/>
      </c>
      <c r="AH516" s="15" t="str">
        <f>IF(S516="","",S516*J516/100*Config!$B$11)</f>
        <v/>
      </c>
      <c r="AI516" s="15" t="str">
        <f>IF(T516="","",T516*J516/100*Config!$B$11)</f>
        <v/>
      </c>
      <c r="AJ516" s="15" t="str">
        <f>IF(AE516="","",Config!$B$9 + SUM($AE$2:AE516))</f>
        <v/>
      </c>
      <c r="AK516" s="15" t="str">
        <f>IF(AF516="","",Config!$B$9 + SUM($AF$2:AF516))</f>
        <v/>
      </c>
      <c r="AL516" s="15" t="str">
        <f>IF(AG516="","",Config!$B$9 + SUM($AG$2:AG516))</f>
        <v/>
      </c>
      <c r="AM516" s="15" t="str">
        <f>IF(AH516="","",Config!$B$9 + SUM($AH$2:AH516))</f>
        <v/>
      </c>
      <c r="AN516" s="15" t="str">
        <f>IF(AI516="","",Config!$B$9 + SUM($AI$2:AI516))</f>
        <v/>
      </c>
      <c r="AO516" s="16" t="str">
        <f t="shared" si="299"/>
        <v/>
      </c>
      <c r="AP516" s="16" t="str">
        <f t="shared" si="300"/>
        <v/>
      </c>
      <c r="AQ516" s="16" t="str">
        <f t="shared" si="301"/>
        <v/>
      </c>
      <c r="AR516" s="16" t="str">
        <f t="shared" si="302"/>
        <v/>
      </c>
      <c r="AS516" s="16" t="str">
        <f t="shared" si="303"/>
        <v/>
      </c>
      <c r="AT516" s="17" t="str">
        <f t="shared" si="286"/>
        <v/>
      </c>
      <c r="AU516" s="17" t="str">
        <f t="shared" si="287"/>
        <v/>
      </c>
      <c r="AV516" s="17" t="str">
        <f t="shared" si="288"/>
        <v/>
      </c>
      <c r="AW516" s="17" t="str">
        <f t="shared" si="289"/>
        <v/>
      </c>
      <c r="AX516" s="17" t="str">
        <f t="shared" si="290"/>
        <v/>
      </c>
      <c r="AY516" s="17" t="str">
        <f t="shared" si="304"/>
        <v/>
      </c>
      <c r="AZ516" s="17" t="str">
        <f t="shared" si="305"/>
        <v/>
      </c>
      <c r="BA516" s="17" t="str">
        <f t="shared" si="306"/>
        <v/>
      </c>
      <c r="BB516" s="17" t="str">
        <f t="shared" si="307"/>
        <v/>
      </c>
      <c r="BC516" s="17" t="str">
        <f t="shared" si="308"/>
        <v/>
      </c>
      <c r="BD516" s="17" t="str">
        <f>IF(OR(AE516="",B516=""),"",SUMIFS($AE$2:AE516,$B$2:B516,B516))</f>
        <v/>
      </c>
      <c r="BE516" s="17" t="str">
        <f>IF(OR(AF516="",B516=""),"",SUMIFS($AF$2:AF516,$B$2:B516,B516))</f>
        <v/>
      </c>
      <c r="BF516" s="17" t="str">
        <f>IF(OR(AG516="",B516=""),"",SUMIFS($AG$2:AG516,$B$2:B516,B516))</f>
        <v/>
      </c>
      <c r="BG516" s="17" t="str">
        <f>IF(OR(AH516="",B516=""),"",SUMIFS($AH$2:AH516,$B$2:B516,B516))</f>
        <v/>
      </c>
      <c r="BH516" s="17" t="str">
        <f>IF(OR(AI516="",B516=""),"",SUMIFS($AI$2:AI516,$B$2:B516,B516))</f>
        <v/>
      </c>
      <c r="BI516" s="17" t="str">
        <f t="shared" si="291"/>
        <v/>
      </c>
      <c r="BJ516" s="17" t="str">
        <f t="shared" si="292"/>
        <v/>
      </c>
      <c r="BK516" s="17" t="str">
        <f t="shared" si="293"/>
        <v/>
      </c>
      <c r="BL516" s="17" t="str">
        <f t="shared" si="294"/>
        <v/>
      </c>
      <c r="BM516" s="17" t="str">
        <f t="shared" si="295"/>
        <v/>
      </c>
      <c r="BN516" s="17" t="str">
        <f t="shared" si="309"/>
        <v/>
      </c>
      <c r="BO516" s="17" t="str">
        <f t="shared" si="310"/>
        <v/>
      </c>
      <c r="BP516" s="17" t="str">
        <f t="shared" si="311"/>
        <v/>
      </c>
      <c r="BQ516" s="17" t="str">
        <f t="shared" si="312"/>
        <v/>
      </c>
      <c r="BR516" s="17" t="str">
        <f t="shared" si="313"/>
        <v/>
      </c>
    </row>
    <row r="517" spans="1:70" x14ac:dyDescent="0.25">
      <c r="A517">
        <f t="shared" si="297"/>
        <v>516</v>
      </c>
      <c r="B517" s="9"/>
      <c r="C517" s="12"/>
      <c r="D517" s="11" t="str">
        <f t="shared" si="296"/>
        <v/>
      </c>
      <c r="E517" s="11" t="str">
        <f t="shared" si="298"/>
        <v/>
      </c>
      <c r="F517" s="12"/>
      <c r="G517" s="12"/>
      <c r="H517" s="12"/>
      <c r="I517" s="12"/>
      <c r="J517" s="13"/>
      <c r="K517" s="13"/>
      <c r="L517" s="13"/>
      <c r="M517" s="13"/>
      <c r="N517" s="12"/>
      <c r="O517" s="12"/>
      <c r="P517" s="14" t="str">
        <f t="shared" si="314"/>
        <v/>
      </c>
      <c r="Q517" s="14" t="str">
        <f t="shared" si="315"/>
        <v/>
      </c>
      <c r="R517" s="14" t="str">
        <f t="shared" si="316"/>
        <v/>
      </c>
      <c r="S517" s="14" t="str">
        <f t="shared" si="317"/>
        <v/>
      </c>
      <c r="T517" s="14" t="str">
        <f t="shared" si="318"/>
        <v/>
      </c>
      <c r="U517" s="15" t="str">
        <f>IF(P517="","",P517*Config!$B$6)</f>
        <v/>
      </c>
      <c r="V517" s="15" t="str">
        <f>IF(Q517="","",Q517*Config!$B$6)</f>
        <v/>
      </c>
      <c r="W517" s="15" t="str">
        <f>IF(R517="","",R517*Config!$B$6)</f>
        <v/>
      </c>
      <c r="X517" s="15" t="str">
        <f>IF(S517="","",S517*Config!$B$6)</f>
        <v/>
      </c>
      <c r="Y517" s="15" t="str">
        <f>IF(T517="","",T517*Config!$B$6)</f>
        <v/>
      </c>
      <c r="Z517" s="15" t="str">
        <f>IF(U517="","",Config!$B$4 + SUM($U$2:U517))</f>
        <v/>
      </c>
      <c r="AA517" s="15" t="str">
        <f>IF(V517="","",Config!$B$4 + SUM($V$2:V517))</f>
        <v/>
      </c>
      <c r="AB517" s="15" t="str">
        <f>IF(W517="","",Config!$B$4 + SUM($W$2:W517))</f>
        <v/>
      </c>
      <c r="AC517" s="15" t="str">
        <f>IF(X517="","",Config!$B$4 + SUM($X$2:X517))</f>
        <v/>
      </c>
      <c r="AD517" s="15" t="str">
        <f>IF(Y517="","",Config!$B$4 + SUM($Y$2:Y517))</f>
        <v/>
      </c>
      <c r="AE517" s="15" t="str">
        <f>IF(P517="","",P517*J517/100*Config!$B$11)</f>
        <v/>
      </c>
      <c r="AF517" s="15" t="str">
        <f>IF(Q517="","",Q517*J517/100*Config!$B$11)</f>
        <v/>
      </c>
      <c r="AG517" s="15" t="str">
        <f>IF(R517="","",R517*J517/100*Config!$B$11)</f>
        <v/>
      </c>
      <c r="AH517" s="15" t="str">
        <f>IF(S517="","",S517*J517/100*Config!$B$11)</f>
        <v/>
      </c>
      <c r="AI517" s="15" t="str">
        <f>IF(T517="","",T517*J517/100*Config!$B$11)</f>
        <v/>
      </c>
      <c r="AJ517" s="15" t="str">
        <f>IF(AE517="","",Config!$B$9 + SUM($AE$2:AE517))</f>
        <v/>
      </c>
      <c r="AK517" s="15" t="str">
        <f>IF(AF517="","",Config!$B$9 + SUM($AF$2:AF517))</f>
        <v/>
      </c>
      <c r="AL517" s="15" t="str">
        <f>IF(AG517="","",Config!$B$9 + SUM($AG$2:AG517))</f>
        <v/>
      </c>
      <c r="AM517" s="15" t="str">
        <f>IF(AH517="","",Config!$B$9 + SUM($AH$2:AH517))</f>
        <v/>
      </c>
      <c r="AN517" s="15" t="str">
        <f>IF(AI517="","",Config!$B$9 + SUM($AI$2:AI517))</f>
        <v/>
      </c>
      <c r="AO517" s="16" t="str">
        <f t="shared" si="299"/>
        <v/>
      </c>
      <c r="AP517" s="16" t="str">
        <f t="shared" si="300"/>
        <v/>
      </c>
      <c r="AQ517" s="16" t="str">
        <f t="shared" si="301"/>
        <v/>
      </c>
      <c r="AR517" s="16" t="str">
        <f t="shared" si="302"/>
        <v/>
      </c>
      <c r="AS517" s="16" t="str">
        <f t="shared" si="303"/>
        <v/>
      </c>
      <c r="AT517" s="17" t="str">
        <f t="shared" ref="AT517:AT522" si="319">IF(Z517="","",IF(AT516="",Z517,MAX(AT516,Z517)))</f>
        <v/>
      </c>
      <c r="AU517" s="17" t="str">
        <f t="shared" ref="AU517:AU522" si="320">IF(AA517="","",IF(AU516="",AA517,MAX(AU516,AA517)))</f>
        <v/>
      </c>
      <c r="AV517" s="17" t="str">
        <f t="shared" ref="AV517:AV522" si="321">IF(AB517="","",IF(AV516="",AB517,MAX(AV516,AB517)))</f>
        <v/>
      </c>
      <c r="AW517" s="17" t="str">
        <f t="shared" ref="AW517:AW522" si="322">IF(AC517="","",IF(AW516="",AC517,MAX(AW516,AC517)))</f>
        <v/>
      </c>
      <c r="AX517" s="17" t="str">
        <f t="shared" ref="AX517:AX522" si="323">IF(AD517="","",IF(AX516="",AD517,MAX(AX516,AD517)))</f>
        <v/>
      </c>
      <c r="AY517" s="17" t="str">
        <f t="shared" si="304"/>
        <v/>
      </c>
      <c r="AZ517" s="17" t="str">
        <f t="shared" si="305"/>
        <v/>
      </c>
      <c r="BA517" s="17" t="str">
        <f t="shared" si="306"/>
        <v/>
      </c>
      <c r="BB517" s="17" t="str">
        <f t="shared" si="307"/>
        <v/>
      </c>
      <c r="BC517" s="17" t="str">
        <f t="shared" si="308"/>
        <v/>
      </c>
      <c r="BD517" s="17" t="str">
        <f>IF(OR(AE517="",B517=""),"",SUMIFS($AE$2:AE517,$B$2:B517,B517))</f>
        <v/>
      </c>
      <c r="BE517" s="17" t="str">
        <f>IF(OR(AF517="",B517=""),"",SUMIFS($AF$2:AF517,$B$2:B517,B517))</f>
        <v/>
      </c>
      <c r="BF517" s="17" t="str">
        <f>IF(OR(AG517="",B517=""),"",SUMIFS($AG$2:AG517,$B$2:B517,B517))</f>
        <v/>
      </c>
      <c r="BG517" s="17" t="str">
        <f>IF(OR(AH517="",B517=""),"",SUMIFS($AH$2:AH517,$B$2:B517,B517))</f>
        <v/>
      </c>
      <c r="BH517" s="17" t="str">
        <f>IF(OR(AI517="",B517=""),"",SUMIFS($AI$2:AI517,$B$2:B517,B517))</f>
        <v/>
      </c>
      <c r="BI517" s="17" t="str">
        <f t="shared" ref="BI517:BI522" si="324">IF(AJ517="","",IF(BI516="",AJ517,MAX(BI516,AJ517)))</f>
        <v/>
      </c>
      <c r="BJ517" s="17" t="str">
        <f t="shared" ref="BJ517:BJ522" si="325">IF(AK517="","",IF(BJ516="",AK517,MAX(BJ516,AK517)))</f>
        <v/>
      </c>
      <c r="BK517" s="17" t="str">
        <f t="shared" ref="BK517:BK522" si="326">IF(AL517="","",IF(BK516="",AL517,MAX(BK516,AL517)))</f>
        <v/>
      </c>
      <c r="BL517" s="17" t="str">
        <f t="shared" ref="BL517:BL522" si="327">IF(AM517="","",IF(BL516="",AM517,MAX(BL516,AM517)))</f>
        <v/>
      </c>
      <c r="BM517" s="17" t="str">
        <f t="shared" ref="BM517:BM522" si="328">IF(AN517="","",IF(BM516="",AN517,MAX(BM516,AN517)))</f>
        <v/>
      </c>
      <c r="BN517" s="17" t="str">
        <f t="shared" si="309"/>
        <v/>
      </c>
      <c r="BO517" s="17" t="str">
        <f t="shared" si="310"/>
        <v/>
      </c>
      <c r="BP517" s="17" t="str">
        <f t="shared" si="311"/>
        <v/>
      </c>
      <c r="BQ517" s="17" t="str">
        <f t="shared" si="312"/>
        <v/>
      </c>
      <c r="BR517" s="17" t="str">
        <f t="shared" si="313"/>
        <v/>
      </c>
    </row>
    <row r="518" spans="1:70" x14ac:dyDescent="0.25">
      <c r="A518">
        <f t="shared" si="297"/>
        <v>517</v>
      </c>
      <c r="B518" s="9"/>
      <c r="C518" s="12"/>
      <c r="D518" s="11" t="str">
        <f t="shared" si="296"/>
        <v/>
      </c>
      <c r="E518" s="11" t="str">
        <f t="shared" si="298"/>
        <v/>
      </c>
      <c r="F518" s="12"/>
      <c r="G518" s="12"/>
      <c r="H518" s="12"/>
      <c r="I518" s="12"/>
      <c r="J518" s="13"/>
      <c r="K518" s="13"/>
      <c r="L518" s="13"/>
      <c r="M518" s="13"/>
      <c r="N518" s="12"/>
      <c r="O518" s="12"/>
      <c r="P518" s="14" t="str">
        <f t="shared" si="314"/>
        <v/>
      </c>
      <c r="Q518" s="14" t="str">
        <f t="shared" si="315"/>
        <v/>
      </c>
      <c r="R518" s="14" t="str">
        <f t="shared" si="316"/>
        <v/>
      </c>
      <c r="S518" s="14" t="str">
        <f t="shared" si="317"/>
        <v/>
      </c>
      <c r="T518" s="14" t="str">
        <f t="shared" si="318"/>
        <v/>
      </c>
      <c r="U518" s="15" t="str">
        <f>IF(P518="","",P518*Config!$B$6)</f>
        <v/>
      </c>
      <c r="V518" s="15" t="str">
        <f>IF(Q518="","",Q518*Config!$B$6)</f>
        <v/>
      </c>
      <c r="W518" s="15" t="str">
        <f>IF(R518="","",R518*Config!$B$6)</f>
        <v/>
      </c>
      <c r="X518" s="15" t="str">
        <f>IF(S518="","",S518*Config!$B$6)</f>
        <v/>
      </c>
      <c r="Y518" s="15" t="str">
        <f>IF(T518="","",T518*Config!$B$6)</f>
        <v/>
      </c>
      <c r="Z518" s="15" t="str">
        <f>IF(U518="","",Config!$B$4 + SUM($U$2:U518))</f>
        <v/>
      </c>
      <c r="AA518" s="15" t="str">
        <f>IF(V518="","",Config!$B$4 + SUM($V$2:V518))</f>
        <v/>
      </c>
      <c r="AB518" s="15" t="str">
        <f>IF(W518="","",Config!$B$4 + SUM($W$2:W518))</f>
        <v/>
      </c>
      <c r="AC518" s="15" t="str">
        <f>IF(X518="","",Config!$B$4 + SUM($X$2:X518))</f>
        <v/>
      </c>
      <c r="AD518" s="15" t="str">
        <f>IF(Y518="","",Config!$B$4 + SUM($Y$2:Y518))</f>
        <v/>
      </c>
      <c r="AE518" s="15" t="str">
        <f>IF(P518="","",P518*J518/100*Config!$B$11)</f>
        <v/>
      </c>
      <c r="AF518" s="15" t="str">
        <f>IF(Q518="","",Q518*J518/100*Config!$B$11)</f>
        <v/>
      </c>
      <c r="AG518" s="15" t="str">
        <f>IF(R518="","",R518*J518/100*Config!$B$11)</f>
        <v/>
      </c>
      <c r="AH518" s="15" t="str">
        <f>IF(S518="","",S518*J518/100*Config!$B$11)</f>
        <v/>
      </c>
      <c r="AI518" s="15" t="str">
        <f>IF(T518="","",T518*J518/100*Config!$B$11)</f>
        <v/>
      </c>
      <c r="AJ518" s="15" t="str">
        <f>IF(AE518="","",Config!$B$9 + SUM($AE$2:AE518))</f>
        <v/>
      </c>
      <c r="AK518" s="15" t="str">
        <f>IF(AF518="","",Config!$B$9 + SUM($AF$2:AF518))</f>
        <v/>
      </c>
      <c r="AL518" s="15" t="str">
        <f>IF(AG518="","",Config!$B$9 + SUM($AG$2:AG518))</f>
        <v/>
      </c>
      <c r="AM518" s="15" t="str">
        <f>IF(AH518="","",Config!$B$9 + SUM($AH$2:AH518))</f>
        <v/>
      </c>
      <c r="AN518" s="15" t="str">
        <f>IF(AI518="","",Config!$B$9 + SUM($AI$2:AI518))</f>
        <v/>
      </c>
      <c r="AO518" s="16" t="str">
        <f t="shared" si="299"/>
        <v/>
      </c>
      <c r="AP518" s="16" t="str">
        <f t="shared" si="300"/>
        <v/>
      </c>
      <c r="AQ518" s="16" t="str">
        <f t="shared" si="301"/>
        <v/>
      </c>
      <c r="AR518" s="16" t="str">
        <f t="shared" si="302"/>
        <v/>
      </c>
      <c r="AS518" s="16" t="str">
        <f t="shared" si="303"/>
        <v/>
      </c>
      <c r="AT518" s="17" t="str">
        <f t="shared" si="319"/>
        <v/>
      </c>
      <c r="AU518" s="17" t="str">
        <f t="shared" si="320"/>
        <v/>
      </c>
      <c r="AV518" s="17" t="str">
        <f t="shared" si="321"/>
        <v/>
      </c>
      <c r="AW518" s="17" t="str">
        <f t="shared" si="322"/>
        <v/>
      </c>
      <c r="AX518" s="17" t="str">
        <f t="shared" si="323"/>
        <v/>
      </c>
      <c r="AY518" s="17" t="str">
        <f t="shared" si="304"/>
        <v/>
      </c>
      <c r="AZ518" s="17" t="str">
        <f t="shared" si="305"/>
        <v/>
      </c>
      <c r="BA518" s="17" t="str">
        <f t="shared" si="306"/>
        <v/>
      </c>
      <c r="BB518" s="17" t="str">
        <f t="shared" si="307"/>
        <v/>
      </c>
      <c r="BC518" s="17" t="str">
        <f t="shared" si="308"/>
        <v/>
      </c>
      <c r="BD518" s="17" t="str">
        <f>IF(OR(AE518="",B518=""),"",SUMIFS($AE$2:AE518,$B$2:B518,B518))</f>
        <v/>
      </c>
      <c r="BE518" s="17" t="str">
        <f>IF(OR(AF518="",B518=""),"",SUMIFS($AF$2:AF518,$B$2:B518,B518))</f>
        <v/>
      </c>
      <c r="BF518" s="17" t="str">
        <f>IF(OR(AG518="",B518=""),"",SUMIFS($AG$2:AG518,$B$2:B518,B518))</f>
        <v/>
      </c>
      <c r="BG518" s="17" t="str">
        <f>IF(OR(AH518="",B518=""),"",SUMIFS($AH$2:AH518,$B$2:B518,B518))</f>
        <v/>
      </c>
      <c r="BH518" s="17" t="str">
        <f>IF(OR(AI518="",B518=""),"",SUMIFS($AI$2:AI518,$B$2:B518,B518))</f>
        <v/>
      </c>
      <c r="BI518" s="17" t="str">
        <f t="shared" si="324"/>
        <v/>
      </c>
      <c r="BJ518" s="17" t="str">
        <f t="shared" si="325"/>
        <v/>
      </c>
      <c r="BK518" s="17" t="str">
        <f t="shared" si="326"/>
        <v/>
      </c>
      <c r="BL518" s="17" t="str">
        <f t="shared" si="327"/>
        <v/>
      </c>
      <c r="BM518" s="17" t="str">
        <f t="shared" si="328"/>
        <v/>
      </c>
      <c r="BN518" s="17" t="str">
        <f t="shared" si="309"/>
        <v/>
      </c>
      <c r="BO518" s="17" t="str">
        <f t="shared" si="310"/>
        <v/>
      </c>
      <c r="BP518" s="17" t="str">
        <f t="shared" si="311"/>
        <v/>
      </c>
      <c r="BQ518" s="17" t="str">
        <f t="shared" si="312"/>
        <v/>
      </c>
      <c r="BR518" s="17" t="str">
        <f t="shared" si="313"/>
        <v/>
      </c>
    </row>
    <row r="519" spans="1:70" x14ac:dyDescent="0.25">
      <c r="A519">
        <f t="shared" si="297"/>
        <v>518</v>
      </c>
      <c r="B519" s="9"/>
      <c r="C519" s="12"/>
      <c r="D519" s="11" t="str">
        <f t="shared" si="296"/>
        <v/>
      </c>
      <c r="E519" s="11" t="str">
        <f t="shared" si="298"/>
        <v/>
      </c>
      <c r="F519" s="12"/>
      <c r="G519" s="12"/>
      <c r="H519" s="12"/>
      <c r="I519" s="12"/>
      <c r="J519" s="13"/>
      <c r="K519" s="13"/>
      <c r="L519" s="13"/>
      <c r="M519" s="13"/>
      <c r="N519" s="12"/>
      <c r="O519" s="12"/>
      <c r="P519" s="14" t="str">
        <f t="shared" si="314"/>
        <v/>
      </c>
      <c r="Q519" s="14" t="str">
        <f t="shared" si="315"/>
        <v/>
      </c>
      <c r="R519" s="14" t="str">
        <f t="shared" si="316"/>
        <v/>
      </c>
      <c r="S519" s="14" t="str">
        <f t="shared" si="317"/>
        <v/>
      </c>
      <c r="T519" s="14" t="str">
        <f t="shared" si="318"/>
        <v/>
      </c>
      <c r="U519" s="15" t="str">
        <f>IF(P519="","",P519*Config!$B$6)</f>
        <v/>
      </c>
      <c r="V519" s="15" t="str">
        <f>IF(Q519="","",Q519*Config!$B$6)</f>
        <v/>
      </c>
      <c r="W519" s="15" t="str">
        <f>IF(R519="","",R519*Config!$B$6)</f>
        <v/>
      </c>
      <c r="X519" s="15" t="str">
        <f>IF(S519="","",S519*Config!$B$6)</f>
        <v/>
      </c>
      <c r="Y519" s="15" t="str">
        <f>IF(T519="","",T519*Config!$B$6)</f>
        <v/>
      </c>
      <c r="Z519" s="15" t="str">
        <f>IF(U519="","",Config!$B$4 + SUM($U$2:U519))</f>
        <v/>
      </c>
      <c r="AA519" s="15" t="str">
        <f>IF(V519="","",Config!$B$4 + SUM($V$2:V519))</f>
        <v/>
      </c>
      <c r="AB519" s="15" t="str">
        <f>IF(W519="","",Config!$B$4 + SUM($W$2:W519))</f>
        <v/>
      </c>
      <c r="AC519" s="15" t="str">
        <f>IF(X519="","",Config!$B$4 + SUM($X$2:X519))</f>
        <v/>
      </c>
      <c r="AD519" s="15" t="str">
        <f>IF(Y519="","",Config!$B$4 + SUM($Y$2:Y519))</f>
        <v/>
      </c>
      <c r="AE519" s="15" t="str">
        <f>IF(P519="","",P519*J519/100*Config!$B$11)</f>
        <v/>
      </c>
      <c r="AF519" s="15" t="str">
        <f>IF(Q519="","",Q519*J519/100*Config!$B$11)</f>
        <v/>
      </c>
      <c r="AG519" s="15" t="str">
        <f>IF(R519="","",R519*J519/100*Config!$B$11)</f>
        <v/>
      </c>
      <c r="AH519" s="15" t="str">
        <f>IF(S519="","",S519*J519/100*Config!$B$11)</f>
        <v/>
      </c>
      <c r="AI519" s="15" t="str">
        <f>IF(T519="","",T519*J519/100*Config!$B$11)</f>
        <v/>
      </c>
      <c r="AJ519" s="15" t="str">
        <f>IF(AE519="","",Config!$B$9 + SUM($AE$2:AE519))</f>
        <v/>
      </c>
      <c r="AK519" s="15" t="str">
        <f>IF(AF519="","",Config!$B$9 + SUM($AF$2:AF519))</f>
        <v/>
      </c>
      <c r="AL519" s="15" t="str">
        <f>IF(AG519="","",Config!$B$9 + SUM($AG$2:AG519))</f>
        <v/>
      </c>
      <c r="AM519" s="15" t="str">
        <f>IF(AH519="","",Config!$B$9 + SUM($AH$2:AH519))</f>
        <v/>
      </c>
      <c r="AN519" s="15" t="str">
        <f>IF(AI519="","",Config!$B$9 + SUM($AI$2:AI519))</f>
        <v/>
      </c>
      <c r="AO519" s="16" t="str">
        <f t="shared" si="299"/>
        <v/>
      </c>
      <c r="AP519" s="16" t="str">
        <f t="shared" si="300"/>
        <v/>
      </c>
      <c r="AQ519" s="16" t="str">
        <f t="shared" si="301"/>
        <v/>
      </c>
      <c r="AR519" s="16" t="str">
        <f t="shared" si="302"/>
        <v/>
      </c>
      <c r="AS519" s="16" t="str">
        <f t="shared" si="303"/>
        <v/>
      </c>
      <c r="AT519" s="17" t="str">
        <f t="shared" si="319"/>
        <v/>
      </c>
      <c r="AU519" s="17" t="str">
        <f t="shared" si="320"/>
        <v/>
      </c>
      <c r="AV519" s="17" t="str">
        <f t="shared" si="321"/>
        <v/>
      </c>
      <c r="AW519" s="17" t="str">
        <f t="shared" si="322"/>
        <v/>
      </c>
      <c r="AX519" s="17" t="str">
        <f t="shared" si="323"/>
        <v/>
      </c>
      <c r="AY519" s="17" t="str">
        <f t="shared" si="304"/>
        <v/>
      </c>
      <c r="AZ519" s="17" t="str">
        <f t="shared" si="305"/>
        <v/>
      </c>
      <c r="BA519" s="17" t="str">
        <f t="shared" si="306"/>
        <v/>
      </c>
      <c r="BB519" s="17" t="str">
        <f t="shared" si="307"/>
        <v/>
      </c>
      <c r="BC519" s="17" t="str">
        <f t="shared" si="308"/>
        <v/>
      </c>
      <c r="BD519" s="17" t="str">
        <f>IF(OR(AE519="",B519=""),"",SUMIFS($AE$2:AE519,$B$2:B519,B519))</f>
        <v/>
      </c>
      <c r="BE519" s="17" t="str">
        <f>IF(OR(AF519="",B519=""),"",SUMIFS($AF$2:AF519,$B$2:B519,B519))</f>
        <v/>
      </c>
      <c r="BF519" s="17" t="str">
        <f>IF(OR(AG519="",B519=""),"",SUMIFS($AG$2:AG519,$B$2:B519,B519))</f>
        <v/>
      </c>
      <c r="BG519" s="17" t="str">
        <f>IF(OR(AH519="",B519=""),"",SUMIFS($AH$2:AH519,$B$2:B519,B519))</f>
        <v/>
      </c>
      <c r="BH519" s="17" t="str">
        <f>IF(OR(AI519="",B519=""),"",SUMIFS($AI$2:AI519,$B$2:B519,B519))</f>
        <v/>
      </c>
      <c r="BI519" s="17" t="str">
        <f t="shared" si="324"/>
        <v/>
      </c>
      <c r="BJ519" s="17" t="str">
        <f t="shared" si="325"/>
        <v/>
      </c>
      <c r="BK519" s="17" t="str">
        <f t="shared" si="326"/>
        <v/>
      </c>
      <c r="BL519" s="17" t="str">
        <f t="shared" si="327"/>
        <v/>
      </c>
      <c r="BM519" s="17" t="str">
        <f t="shared" si="328"/>
        <v/>
      </c>
      <c r="BN519" s="17" t="str">
        <f t="shared" si="309"/>
        <v/>
      </c>
      <c r="BO519" s="17" t="str">
        <f t="shared" si="310"/>
        <v/>
      </c>
      <c r="BP519" s="17" t="str">
        <f t="shared" si="311"/>
        <v/>
      </c>
      <c r="BQ519" s="17" t="str">
        <f t="shared" si="312"/>
        <v/>
      </c>
      <c r="BR519" s="17" t="str">
        <f t="shared" si="313"/>
        <v/>
      </c>
    </row>
    <row r="520" spans="1:70" x14ac:dyDescent="0.25">
      <c r="A520">
        <f t="shared" si="297"/>
        <v>519</v>
      </c>
      <c r="B520" s="9"/>
      <c r="C520" s="12"/>
      <c r="D520" s="11" t="str">
        <f t="shared" si="296"/>
        <v/>
      </c>
      <c r="E520" s="11" t="str">
        <f t="shared" si="298"/>
        <v/>
      </c>
      <c r="F520" s="12"/>
      <c r="G520" s="12"/>
      <c r="H520" s="12"/>
      <c r="I520" s="12"/>
      <c r="J520" s="13"/>
      <c r="K520" s="13"/>
      <c r="L520" s="13"/>
      <c r="M520" s="13"/>
      <c r="N520" s="12"/>
      <c r="O520" s="12"/>
      <c r="P520" s="14" t="str">
        <f t="shared" si="314"/>
        <v/>
      </c>
      <c r="Q520" s="14" t="str">
        <f t="shared" si="315"/>
        <v/>
      </c>
      <c r="R520" s="14" t="str">
        <f t="shared" si="316"/>
        <v/>
      </c>
      <c r="S520" s="14" t="str">
        <f t="shared" si="317"/>
        <v/>
      </c>
      <c r="T520" s="14" t="str">
        <f t="shared" si="318"/>
        <v/>
      </c>
      <c r="U520" s="15" t="str">
        <f>IF(P520="","",P520*Config!$B$6)</f>
        <v/>
      </c>
      <c r="V520" s="15" t="str">
        <f>IF(Q520="","",Q520*Config!$B$6)</f>
        <v/>
      </c>
      <c r="W520" s="15" t="str">
        <f>IF(R520="","",R520*Config!$B$6)</f>
        <v/>
      </c>
      <c r="X520" s="15" t="str">
        <f>IF(S520="","",S520*Config!$B$6)</f>
        <v/>
      </c>
      <c r="Y520" s="15" t="str">
        <f>IF(T520="","",T520*Config!$B$6)</f>
        <v/>
      </c>
      <c r="Z520" s="15" t="str">
        <f>IF(U520="","",Config!$B$4 + SUM($U$2:U520))</f>
        <v/>
      </c>
      <c r="AA520" s="15" t="str">
        <f>IF(V520="","",Config!$B$4 + SUM($V$2:V520))</f>
        <v/>
      </c>
      <c r="AB520" s="15" t="str">
        <f>IF(W520="","",Config!$B$4 + SUM($W$2:W520))</f>
        <v/>
      </c>
      <c r="AC520" s="15" t="str">
        <f>IF(X520="","",Config!$B$4 + SUM($X$2:X520))</f>
        <v/>
      </c>
      <c r="AD520" s="15" t="str">
        <f>IF(Y520="","",Config!$B$4 + SUM($Y$2:Y520))</f>
        <v/>
      </c>
      <c r="AE520" s="15" t="str">
        <f>IF(P520="","",P520*J520/100*Config!$B$11)</f>
        <v/>
      </c>
      <c r="AF520" s="15" t="str">
        <f>IF(Q520="","",Q520*J520/100*Config!$B$11)</f>
        <v/>
      </c>
      <c r="AG520" s="15" t="str">
        <f>IF(R520="","",R520*J520/100*Config!$B$11)</f>
        <v/>
      </c>
      <c r="AH520" s="15" t="str">
        <f>IF(S520="","",S520*J520/100*Config!$B$11)</f>
        <v/>
      </c>
      <c r="AI520" s="15" t="str">
        <f>IF(T520="","",T520*J520/100*Config!$B$11)</f>
        <v/>
      </c>
      <c r="AJ520" s="15" t="str">
        <f>IF(AE520="","",Config!$B$9 + SUM($AE$2:AE520))</f>
        <v/>
      </c>
      <c r="AK520" s="15" t="str">
        <f>IF(AF520="","",Config!$B$9 + SUM($AF$2:AF520))</f>
        <v/>
      </c>
      <c r="AL520" s="15" t="str">
        <f>IF(AG520="","",Config!$B$9 + SUM($AG$2:AG520))</f>
        <v/>
      </c>
      <c r="AM520" s="15" t="str">
        <f>IF(AH520="","",Config!$B$9 + SUM($AH$2:AH520))</f>
        <v/>
      </c>
      <c r="AN520" s="15" t="str">
        <f>IF(AI520="","",Config!$B$9 + SUM($AI$2:AI520))</f>
        <v/>
      </c>
      <c r="AO520" s="16" t="str">
        <f t="shared" si="299"/>
        <v/>
      </c>
      <c r="AP520" s="16" t="str">
        <f t="shared" si="300"/>
        <v/>
      </c>
      <c r="AQ520" s="16" t="str">
        <f t="shared" si="301"/>
        <v/>
      </c>
      <c r="AR520" s="16" t="str">
        <f t="shared" si="302"/>
        <v/>
      </c>
      <c r="AS520" s="16" t="str">
        <f t="shared" si="303"/>
        <v/>
      </c>
      <c r="AT520" s="17" t="str">
        <f t="shared" si="319"/>
        <v/>
      </c>
      <c r="AU520" s="17" t="str">
        <f t="shared" si="320"/>
        <v/>
      </c>
      <c r="AV520" s="17" t="str">
        <f t="shared" si="321"/>
        <v/>
      </c>
      <c r="AW520" s="17" t="str">
        <f t="shared" si="322"/>
        <v/>
      </c>
      <c r="AX520" s="17" t="str">
        <f t="shared" si="323"/>
        <v/>
      </c>
      <c r="AY520" s="17" t="str">
        <f t="shared" si="304"/>
        <v/>
      </c>
      <c r="AZ520" s="17" t="str">
        <f t="shared" si="305"/>
        <v/>
      </c>
      <c r="BA520" s="17" t="str">
        <f t="shared" si="306"/>
        <v/>
      </c>
      <c r="BB520" s="17" t="str">
        <f t="shared" si="307"/>
        <v/>
      </c>
      <c r="BC520" s="17" t="str">
        <f t="shared" si="308"/>
        <v/>
      </c>
      <c r="BD520" s="17" t="str">
        <f>IF(OR(AE520="",B520=""),"",SUMIFS($AE$2:AE520,$B$2:B520,B520))</f>
        <v/>
      </c>
      <c r="BE520" s="17" t="str">
        <f>IF(OR(AF520="",B520=""),"",SUMIFS($AF$2:AF520,$B$2:B520,B520))</f>
        <v/>
      </c>
      <c r="BF520" s="17" t="str">
        <f>IF(OR(AG520="",B520=""),"",SUMIFS($AG$2:AG520,$B$2:B520,B520))</f>
        <v/>
      </c>
      <c r="BG520" s="17" t="str">
        <f>IF(OR(AH520="",B520=""),"",SUMIFS($AH$2:AH520,$B$2:B520,B520))</f>
        <v/>
      </c>
      <c r="BH520" s="17" t="str">
        <f>IF(OR(AI520="",B520=""),"",SUMIFS($AI$2:AI520,$B$2:B520,B520))</f>
        <v/>
      </c>
      <c r="BI520" s="17" t="str">
        <f t="shared" si="324"/>
        <v/>
      </c>
      <c r="BJ520" s="17" t="str">
        <f t="shared" si="325"/>
        <v/>
      </c>
      <c r="BK520" s="17" t="str">
        <f t="shared" si="326"/>
        <v/>
      </c>
      <c r="BL520" s="17" t="str">
        <f t="shared" si="327"/>
        <v/>
      </c>
      <c r="BM520" s="17" t="str">
        <f t="shared" si="328"/>
        <v/>
      </c>
      <c r="BN520" s="17" t="str">
        <f t="shared" si="309"/>
        <v/>
      </c>
      <c r="BO520" s="17" t="str">
        <f t="shared" si="310"/>
        <v/>
      </c>
      <c r="BP520" s="17" t="str">
        <f t="shared" si="311"/>
        <v/>
      </c>
      <c r="BQ520" s="17" t="str">
        <f t="shared" si="312"/>
        <v/>
      </c>
      <c r="BR520" s="17" t="str">
        <f t="shared" si="313"/>
        <v/>
      </c>
    </row>
    <row r="521" spans="1:70" x14ac:dyDescent="0.25">
      <c r="A521">
        <f t="shared" si="297"/>
        <v>520</v>
      </c>
      <c r="B521" s="9"/>
      <c r="C521" s="12"/>
      <c r="D521" s="11" t="str">
        <f t="shared" si="296"/>
        <v/>
      </c>
      <c r="E521" s="11" t="str">
        <f t="shared" si="298"/>
        <v/>
      </c>
      <c r="F521" s="12"/>
      <c r="G521" s="12"/>
      <c r="H521" s="12"/>
      <c r="I521" s="12"/>
      <c r="J521" s="13"/>
      <c r="K521" s="13"/>
      <c r="L521" s="13"/>
      <c r="M521" s="13"/>
      <c r="N521" s="12"/>
      <c r="O521" s="12"/>
      <c r="P521" s="14" t="str">
        <f t="shared" si="314"/>
        <v/>
      </c>
      <c r="Q521" s="14" t="str">
        <f t="shared" si="315"/>
        <v/>
      </c>
      <c r="R521" s="14" t="str">
        <f t="shared" si="316"/>
        <v/>
      </c>
      <c r="S521" s="14" t="str">
        <f t="shared" si="317"/>
        <v/>
      </c>
      <c r="T521" s="14" t="str">
        <f t="shared" si="318"/>
        <v/>
      </c>
      <c r="U521" s="15" t="str">
        <f>IF(P521="","",P521*Config!$B$6)</f>
        <v/>
      </c>
      <c r="V521" s="15" t="str">
        <f>IF(Q521="","",Q521*Config!$B$6)</f>
        <v/>
      </c>
      <c r="W521" s="15" t="str">
        <f>IF(R521="","",R521*Config!$B$6)</f>
        <v/>
      </c>
      <c r="X521" s="15" t="str">
        <f>IF(S521="","",S521*Config!$B$6)</f>
        <v/>
      </c>
      <c r="Y521" s="15" t="str">
        <f>IF(T521="","",T521*Config!$B$6)</f>
        <v/>
      </c>
      <c r="Z521" s="15" t="str">
        <f>IF(U521="","",Config!$B$4 + SUM($U$2:U521))</f>
        <v/>
      </c>
      <c r="AA521" s="15" t="str">
        <f>IF(V521="","",Config!$B$4 + SUM($V$2:V521))</f>
        <v/>
      </c>
      <c r="AB521" s="15" t="str">
        <f>IF(W521="","",Config!$B$4 + SUM($W$2:W521))</f>
        <v/>
      </c>
      <c r="AC521" s="15" t="str">
        <f>IF(X521="","",Config!$B$4 + SUM($X$2:X521))</f>
        <v/>
      </c>
      <c r="AD521" s="15" t="str">
        <f>IF(Y521="","",Config!$B$4 + SUM($Y$2:Y521))</f>
        <v/>
      </c>
      <c r="AE521" s="15" t="str">
        <f>IF(P521="","",P521*J521/100*Config!$B$11)</f>
        <v/>
      </c>
      <c r="AF521" s="15" t="str">
        <f>IF(Q521="","",Q521*J521/100*Config!$B$11)</f>
        <v/>
      </c>
      <c r="AG521" s="15" t="str">
        <f>IF(R521="","",R521*J521/100*Config!$B$11)</f>
        <v/>
      </c>
      <c r="AH521" s="15" t="str">
        <f>IF(S521="","",S521*J521/100*Config!$B$11)</f>
        <v/>
      </c>
      <c r="AI521" s="15" t="str">
        <f>IF(T521="","",T521*J521/100*Config!$B$11)</f>
        <v/>
      </c>
      <c r="AJ521" s="15" t="str">
        <f>IF(AE521="","",Config!$B$9 + SUM($AE$2:AE521))</f>
        <v/>
      </c>
      <c r="AK521" s="15" t="str">
        <f>IF(AF521="","",Config!$B$9 + SUM($AF$2:AF521))</f>
        <v/>
      </c>
      <c r="AL521" s="15" t="str">
        <f>IF(AG521="","",Config!$B$9 + SUM($AG$2:AG521))</f>
        <v/>
      </c>
      <c r="AM521" s="15" t="str">
        <f>IF(AH521="","",Config!$B$9 + SUM($AH$2:AH521))</f>
        <v/>
      </c>
      <c r="AN521" s="15" t="str">
        <f>IF(AI521="","",Config!$B$9 + SUM($AI$2:AI521))</f>
        <v/>
      </c>
      <c r="AO521" s="16" t="str">
        <f t="shared" si="299"/>
        <v/>
      </c>
      <c r="AP521" s="16" t="str">
        <f t="shared" si="300"/>
        <v/>
      </c>
      <c r="AQ521" s="16" t="str">
        <f t="shared" si="301"/>
        <v/>
      </c>
      <c r="AR521" s="16" t="str">
        <f t="shared" si="302"/>
        <v/>
      </c>
      <c r="AS521" s="16" t="str">
        <f t="shared" si="303"/>
        <v/>
      </c>
      <c r="AT521" s="17" t="str">
        <f t="shared" si="319"/>
        <v/>
      </c>
      <c r="AU521" s="17" t="str">
        <f t="shared" si="320"/>
        <v/>
      </c>
      <c r="AV521" s="17" t="str">
        <f t="shared" si="321"/>
        <v/>
      </c>
      <c r="AW521" s="17" t="str">
        <f t="shared" si="322"/>
        <v/>
      </c>
      <c r="AX521" s="17" t="str">
        <f t="shared" si="323"/>
        <v/>
      </c>
      <c r="AY521" s="17" t="str">
        <f t="shared" si="304"/>
        <v/>
      </c>
      <c r="AZ521" s="17" t="str">
        <f t="shared" si="305"/>
        <v/>
      </c>
      <c r="BA521" s="17" t="str">
        <f t="shared" si="306"/>
        <v/>
      </c>
      <c r="BB521" s="17" t="str">
        <f t="shared" si="307"/>
        <v/>
      </c>
      <c r="BC521" s="17" t="str">
        <f t="shared" si="308"/>
        <v/>
      </c>
      <c r="BD521" s="17" t="str">
        <f>IF(OR(AE521="",B521=""),"",SUMIFS($AE$2:AE521,$B$2:B521,B521))</f>
        <v/>
      </c>
      <c r="BE521" s="17" t="str">
        <f>IF(OR(AF521="",B521=""),"",SUMIFS($AF$2:AF521,$B$2:B521,B521))</f>
        <v/>
      </c>
      <c r="BF521" s="17" t="str">
        <f>IF(OR(AG521="",B521=""),"",SUMIFS($AG$2:AG521,$B$2:B521,B521))</f>
        <v/>
      </c>
      <c r="BG521" s="17" t="str">
        <f>IF(OR(AH521="",B521=""),"",SUMIFS($AH$2:AH521,$B$2:B521,B521))</f>
        <v/>
      </c>
      <c r="BH521" s="17" t="str">
        <f>IF(OR(AI521="",B521=""),"",SUMIFS($AI$2:AI521,$B$2:B521,B521))</f>
        <v/>
      </c>
      <c r="BI521" s="17" t="str">
        <f t="shared" si="324"/>
        <v/>
      </c>
      <c r="BJ521" s="17" t="str">
        <f t="shared" si="325"/>
        <v/>
      </c>
      <c r="BK521" s="17" t="str">
        <f t="shared" si="326"/>
        <v/>
      </c>
      <c r="BL521" s="17" t="str">
        <f t="shared" si="327"/>
        <v/>
      </c>
      <c r="BM521" s="17" t="str">
        <f t="shared" si="328"/>
        <v/>
      </c>
      <c r="BN521" s="17" t="str">
        <f t="shared" si="309"/>
        <v/>
      </c>
      <c r="BO521" s="17" t="str">
        <f t="shared" si="310"/>
        <v/>
      </c>
      <c r="BP521" s="17" t="str">
        <f t="shared" si="311"/>
        <v/>
      </c>
      <c r="BQ521" s="17" t="str">
        <f t="shared" si="312"/>
        <v/>
      </c>
      <c r="BR521" s="17" t="str">
        <f t="shared" si="313"/>
        <v/>
      </c>
    </row>
    <row r="522" spans="1:70" x14ac:dyDescent="0.25">
      <c r="A522">
        <f t="shared" si="297"/>
        <v>521</v>
      </c>
      <c r="B522" s="9"/>
      <c r="C522" s="12"/>
      <c r="D522" s="11" t="str">
        <f t="shared" si="296"/>
        <v/>
      </c>
      <c r="E522" s="11" t="str">
        <f t="shared" si="298"/>
        <v/>
      </c>
      <c r="F522" s="12"/>
      <c r="G522" s="12"/>
      <c r="H522" s="12"/>
      <c r="I522" s="12"/>
      <c r="J522" s="13"/>
      <c r="K522" s="13"/>
      <c r="L522" s="13"/>
      <c r="M522" s="13"/>
      <c r="N522" s="12"/>
      <c r="O522" s="12"/>
      <c r="P522" s="14" t="str">
        <f t="shared" si="314"/>
        <v/>
      </c>
      <c r="Q522" s="14" t="str">
        <f t="shared" si="315"/>
        <v/>
      </c>
      <c r="R522" s="14" t="str">
        <f t="shared" si="316"/>
        <v/>
      </c>
      <c r="S522" s="14" t="str">
        <f t="shared" si="317"/>
        <v/>
      </c>
      <c r="T522" s="14" t="str">
        <f t="shared" si="318"/>
        <v/>
      </c>
      <c r="U522" s="15" t="str">
        <f>IF(P522="","",P522*Config!$B$6)</f>
        <v/>
      </c>
      <c r="V522" s="15" t="str">
        <f>IF(Q522="","",Q522*Config!$B$6)</f>
        <v/>
      </c>
      <c r="W522" s="15" t="str">
        <f>IF(R522="","",R522*Config!$B$6)</f>
        <v/>
      </c>
      <c r="X522" s="15" t="str">
        <f>IF(S522="","",S522*Config!$B$6)</f>
        <v/>
      </c>
      <c r="Y522" s="15" t="str">
        <f>IF(T522="","",T522*Config!$B$6)</f>
        <v/>
      </c>
      <c r="Z522" s="15" t="str">
        <f>IF(U522="","",Config!$B$4 + SUM($U$2:U522))</f>
        <v/>
      </c>
      <c r="AA522" s="15" t="str">
        <f>IF(V522="","",Config!$B$4 + SUM($V$2:V522))</f>
        <v/>
      </c>
      <c r="AB522" s="15" t="str">
        <f>IF(W522="","",Config!$B$4 + SUM($W$2:W522))</f>
        <v/>
      </c>
      <c r="AC522" s="15" t="str">
        <f>IF(X522="","",Config!$B$4 + SUM($X$2:X522))</f>
        <v/>
      </c>
      <c r="AD522" s="15" t="str">
        <f>IF(Y522="","",Config!$B$4 + SUM($Y$2:Y522))</f>
        <v/>
      </c>
      <c r="AE522" s="15" t="str">
        <f>IF(P522="","",P522*J522/100*Config!$B$11)</f>
        <v/>
      </c>
      <c r="AF522" s="15" t="str">
        <f>IF(Q522="","",Q522*J522/100*Config!$B$11)</f>
        <v/>
      </c>
      <c r="AG522" s="15" t="str">
        <f>IF(R522="","",R522*J522/100*Config!$B$11)</f>
        <v/>
      </c>
      <c r="AH522" s="15" t="str">
        <f>IF(S522="","",S522*J522/100*Config!$B$11)</f>
        <v/>
      </c>
      <c r="AI522" s="15" t="str">
        <f>IF(T522="","",T522*J522/100*Config!$B$11)</f>
        <v/>
      </c>
      <c r="AJ522" s="15" t="str">
        <f>IF(AE522="","",Config!$B$9 + SUM($AE$2:AE522))</f>
        <v/>
      </c>
      <c r="AK522" s="15" t="str">
        <f>IF(AF522="","",Config!$B$9 + SUM($AF$2:AF522))</f>
        <v/>
      </c>
      <c r="AL522" s="15" t="str">
        <f>IF(AG522="","",Config!$B$9 + SUM($AG$2:AG522))</f>
        <v/>
      </c>
      <c r="AM522" s="15" t="str">
        <f>IF(AH522="","",Config!$B$9 + SUM($AH$2:AH522))</f>
        <v/>
      </c>
      <c r="AN522" s="15" t="str">
        <f>IF(AI522="","",Config!$B$9 + SUM($AI$2:AI522))</f>
        <v/>
      </c>
      <c r="AO522" s="16" t="str">
        <f t="shared" si="299"/>
        <v/>
      </c>
      <c r="AP522" s="16" t="str">
        <f t="shared" si="300"/>
        <v/>
      </c>
      <c r="AQ522" s="16" t="str">
        <f t="shared" si="301"/>
        <v/>
      </c>
      <c r="AR522" s="16" t="str">
        <f t="shared" si="302"/>
        <v/>
      </c>
      <c r="AS522" s="16" t="str">
        <f t="shared" si="303"/>
        <v/>
      </c>
      <c r="AT522" s="17" t="str">
        <f t="shared" si="319"/>
        <v/>
      </c>
      <c r="AU522" s="17" t="str">
        <f t="shared" si="320"/>
        <v/>
      </c>
      <c r="AV522" s="17" t="str">
        <f t="shared" si="321"/>
        <v/>
      </c>
      <c r="AW522" s="17" t="str">
        <f t="shared" si="322"/>
        <v/>
      </c>
      <c r="AX522" s="17" t="str">
        <f t="shared" si="323"/>
        <v/>
      </c>
      <c r="AY522" s="17" t="str">
        <f t="shared" si="304"/>
        <v/>
      </c>
      <c r="AZ522" s="17" t="str">
        <f t="shared" si="305"/>
        <v/>
      </c>
      <c r="BA522" s="17" t="str">
        <f t="shared" si="306"/>
        <v/>
      </c>
      <c r="BB522" s="17" t="str">
        <f t="shared" si="307"/>
        <v/>
      </c>
      <c r="BC522" s="17" t="str">
        <f t="shared" si="308"/>
        <v/>
      </c>
      <c r="BD522" s="17" t="str">
        <f>IF(OR(AE522="",B522=""),"",SUMIFS($AE$2:AE522,$B$2:B522,B522))</f>
        <v/>
      </c>
      <c r="BE522" s="17" t="str">
        <f>IF(OR(AF522="",B522=""),"",SUMIFS($AF$2:AF522,$B$2:B522,B522))</f>
        <v/>
      </c>
      <c r="BF522" s="17" t="str">
        <f>IF(OR(AG522="",B522=""),"",SUMIFS($AG$2:AG522,$B$2:B522,B522))</f>
        <v/>
      </c>
      <c r="BG522" s="17" t="str">
        <f>IF(OR(AH522="",B522=""),"",SUMIFS($AH$2:AH522,$B$2:B522,B522))</f>
        <v/>
      </c>
      <c r="BH522" s="17" t="str">
        <f>IF(OR(AI522="",B522=""),"",SUMIFS($AI$2:AI522,$B$2:B522,B522))</f>
        <v/>
      </c>
      <c r="BI522" s="17" t="str">
        <f t="shared" si="324"/>
        <v/>
      </c>
      <c r="BJ522" s="17" t="str">
        <f t="shared" si="325"/>
        <v/>
      </c>
      <c r="BK522" s="17" t="str">
        <f t="shared" si="326"/>
        <v/>
      </c>
      <c r="BL522" s="17" t="str">
        <f t="shared" si="327"/>
        <v/>
      </c>
      <c r="BM522" s="17" t="str">
        <f t="shared" si="328"/>
        <v/>
      </c>
      <c r="BN522" s="17" t="str">
        <f t="shared" si="309"/>
        <v/>
      </c>
      <c r="BO522" s="17" t="str">
        <f t="shared" si="310"/>
        <v/>
      </c>
      <c r="BP522" s="17" t="str">
        <f t="shared" si="311"/>
        <v/>
      </c>
      <c r="BQ522" s="17" t="str">
        <f t="shared" si="312"/>
        <v/>
      </c>
      <c r="BR522" s="17" t="str">
        <f t="shared" si="313"/>
        <v/>
      </c>
    </row>
  </sheetData>
  <sortState xmlns:xlrd2="http://schemas.microsoft.com/office/spreadsheetml/2017/richdata2" ref="A2:BR501">
    <sortCondition descending="1" ref="B2:B501"/>
    <sortCondition descending="1" ref="C2:C501"/>
  </sortState>
  <conditionalFormatting sqref="P2:T522">
    <cfRule type="cellIs" dxfId="8" priority="1" operator="greaterThan">
      <formula>0</formula>
    </cfRule>
    <cfRule type="cellIs" dxfId="7" priority="2" operator="lessThan">
      <formula>0</formula>
    </cfRule>
    <cfRule type="cellIs" dxfId="6" priority="3" operator="equal">
      <formula>0</formula>
    </cfRule>
  </conditionalFormatting>
  <pageMargins left="0.75" right="0.75" top="1" bottom="1" header="0.5" footer="0.5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Config!$J$4:$J$7</xm:f>
          </x14:formula1>
          <xm:sqref>N2:N522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7"/>
  <sheetViews>
    <sheetView showGridLines="0" topLeftCell="A43" workbookViewId="0">
      <selection activeCell="C62" sqref="C62"/>
    </sheetView>
  </sheetViews>
  <sheetFormatPr defaultRowHeight="15" x14ac:dyDescent="0.25"/>
  <cols>
    <col min="1" max="1" width="22" customWidth="1"/>
    <col min="2" max="4" width="14" customWidth="1"/>
    <col min="5" max="6" width="16" customWidth="1"/>
    <col min="7" max="7" width="75" customWidth="1"/>
  </cols>
  <sheetData>
    <row r="1" spans="1:7" ht="21" x14ac:dyDescent="0.35">
      <c r="A1" s="34" t="s">
        <v>125</v>
      </c>
      <c r="B1" s="35"/>
      <c r="C1" s="35"/>
      <c r="D1" s="35"/>
      <c r="E1" s="35"/>
      <c r="F1" s="35"/>
      <c r="G1" s="35"/>
    </row>
    <row r="2" spans="1:7" x14ac:dyDescent="0.25">
      <c r="A2" s="37" t="s">
        <v>126</v>
      </c>
      <c r="B2" s="35"/>
      <c r="C2" s="35"/>
      <c r="D2" s="35"/>
      <c r="E2" s="35"/>
      <c r="F2" s="35"/>
      <c r="G2" s="35"/>
    </row>
    <row r="4" spans="1:7" x14ac:dyDescent="0.25">
      <c r="A4" s="8" t="s">
        <v>127</v>
      </c>
      <c r="B4" s="8" t="s">
        <v>25</v>
      </c>
      <c r="C4" s="8" t="s">
        <v>128</v>
      </c>
      <c r="D4" s="8" t="s">
        <v>129</v>
      </c>
      <c r="E4" s="8" t="s">
        <v>130</v>
      </c>
      <c r="F4" s="8" t="s">
        <v>131</v>
      </c>
      <c r="G4" s="8" t="s">
        <v>132</v>
      </c>
    </row>
    <row r="5" spans="1:7" ht="75" customHeight="1" x14ac:dyDescent="0.25">
      <c r="A5" s="18" t="s">
        <v>133</v>
      </c>
      <c r="B5" s="19">
        <f>COUNTA(Trades!$N$2:$N$522)</f>
        <v>112</v>
      </c>
      <c r="C5" s="19">
        <f>COUNTA(Trades!$N$2:$N$522)</f>
        <v>112</v>
      </c>
      <c r="D5" s="19">
        <f>COUNTA(Trades!$N$2:$N$522)</f>
        <v>112</v>
      </c>
      <c r="E5" s="19">
        <f>COUNTA(Trades!$N$2:$N$522)</f>
        <v>112</v>
      </c>
      <c r="F5" s="19">
        <f>COUNTA(Trades!$N$2:$N$522)</f>
        <v>112</v>
      </c>
      <c r="G5" s="20" t="s">
        <v>134</v>
      </c>
    </row>
    <row r="6" spans="1:7" ht="75" customHeight="1" x14ac:dyDescent="0.25">
      <c r="A6" s="18" t="s">
        <v>135</v>
      </c>
      <c r="B6" s="19">
        <f>COUNTIF(Trades!$AO$2:$AO$522,1)</f>
        <v>73</v>
      </c>
      <c r="C6" s="19">
        <f>COUNTIF(Trades!$AP$2:$AP$522,1)</f>
        <v>58</v>
      </c>
      <c r="D6" s="19">
        <f>COUNTIF(Trades!$AQ$2:$AQ$522,1)</f>
        <v>46</v>
      </c>
      <c r="E6" s="19">
        <f>COUNTIF(Trades!$AR$2:$AR$522,1)</f>
        <v>73</v>
      </c>
      <c r="F6" s="19">
        <f>COUNTIF(Trades!$AS$2:$AS$522,1)</f>
        <v>58</v>
      </c>
      <c r="G6" s="20" t="s">
        <v>136</v>
      </c>
    </row>
    <row r="7" spans="1:7" ht="75" customHeight="1" x14ac:dyDescent="0.25">
      <c r="A7" s="18" t="s">
        <v>137</v>
      </c>
      <c r="B7" s="21">
        <f>IFERROR(AVERAGEIF(Trades!$U$2:$U$522,"&gt;0"),0)</f>
        <v>44.769810489230196</v>
      </c>
      <c r="C7" s="21">
        <f>IFERROR(AVERAGEIF(Trades!$V$2:$V$522,"&gt;0"),0)</f>
        <v>73.732745116569546</v>
      </c>
      <c r="D7" s="21">
        <f>IFERROR(AVERAGEIF(Trades!$W$2:$W$522,"&gt;0"),0)</f>
        <v>100</v>
      </c>
      <c r="E7" s="21">
        <f>IFERROR(AVERAGEIF(Trades!$X$2:$X$522,"&gt;0"),0)</f>
        <v>51.6759957703756</v>
      </c>
      <c r="F7" s="21">
        <f>IFERROR(AVERAGEIF(Trades!$Y$2:$Y$522,"&gt;0"),0)</f>
        <v>58.995794571225971</v>
      </c>
      <c r="G7" s="20" t="s">
        <v>138</v>
      </c>
    </row>
    <row r="8" spans="1:7" ht="75" customHeight="1" x14ac:dyDescent="0.25">
      <c r="A8" s="18" t="s">
        <v>139</v>
      </c>
      <c r="B8" s="21">
        <f>IFERROR(AVERAGEIF(Trades!$U$2:$U$522,"&lt;0"),0)</f>
        <v>-100</v>
      </c>
      <c r="C8" s="21">
        <f>IFERROR(AVERAGEIF(Trades!$V$2:$V$522,"&lt;0"),0)</f>
        <v>-100</v>
      </c>
      <c r="D8" s="21">
        <f>IFERROR(AVERAGEIF(Trades!$W$2:$W$522,"&lt;0"),0)</f>
        <v>-100</v>
      </c>
      <c r="E8" s="21">
        <f>IFERROR(AVERAGEIF(Trades!$X$2:$X$522,"&lt;0"),0)</f>
        <v>-100</v>
      </c>
      <c r="F8" s="21">
        <f>IFERROR(AVERAGEIF(Trades!$Y$2:$Y$522,"&lt;0"),0)</f>
        <v>-79.618673960994244</v>
      </c>
      <c r="G8" s="20" t="s">
        <v>140</v>
      </c>
    </row>
    <row r="9" spans="1:7" ht="75" customHeight="1" x14ac:dyDescent="0.25">
      <c r="A9" s="18" t="s">
        <v>141</v>
      </c>
      <c r="B9" s="21">
        <f>IFERROR(MAX(Trades!$U$2:$U$522),0)</f>
        <v>57.142857142857139</v>
      </c>
      <c r="C9" s="21">
        <f>IFERROR(MAX(Trades!$V$2:$V$522),0)</f>
        <v>89.65517241379311</v>
      </c>
      <c r="D9" s="21">
        <f>IFERROR(MAX(Trades!$W$2:$W$522),0)</f>
        <v>100</v>
      </c>
      <c r="E9" s="21">
        <f>IFERROR(MAX(Trades!$X$2:$X$522),0)</f>
        <v>71.428571428571431</v>
      </c>
      <c r="F9" s="21">
        <f>IFERROR(MAX(Trades!$Y$2:$Y$522),0)</f>
        <v>71.428571428571431</v>
      </c>
      <c r="G9" s="20" t="s">
        <v>142</v>
      </c>
    </row>
    <row r="10" spans="1:7" ht="75" customHeight="1" x14ac:dyDescent="0.25">
      <c r="A10" s="18" t="s">
        <v>143</v>
      </c>
      <c r="B10" s="21">
        <f>IFERROR(MIN(Trades!$U$2:$U$522),0)</f>
        <v>-100</v>
      </c>
      <c r="C10" s="21">
        <f>IFERROR(MIN(Trades!$V$2:$V$522),0)</f>
        <v>-100</v>
      </c>
      <c r="D10" s="21">
        <f>IFERROR(MIN(Trades!$W$2:$W$522),0)</f>
        <v>-100</v>
      </c>
      <c r="E10" s="21">
        <f>IFERROR(MIN(Trades!$X$2:$X$522),0)</f>
        <v>-100</v>
      </c>
      <c r="F10" s="21">
        <f>IFERROR(MIN(Trades!$Y$2:$Y$522),0)</f>
        <v>-100</v>
      </c>
      <c r="G10" s="20" t="s">
        <v>144</v>
      </c>
    </row>
    <row r="11" spans="1:7" ht="75" customHeight="1" x14ac:dyDescent="0.25">
      <c r="A11" s="18" t="s">
        <v>145</v>
      </c>
      <c r="B11" s="22">
        <f>IFERROR(SUMIF(Trades!$U$2:$U$522,"&gt;0")/ABS(SUMIF(Trades!$U$2:$U$522,"&lt;0")),0)</f>
        <v>0.83799901684969336</v>
      </c>
      <c r="C11" s="22">
        <f>IFERROR(SUMIF(Trades!$V$2:$V$522,"&gt;0")/ABS(SUMIF(Trades!$V$2:$V$522,"&lt;0")),0)</f>
        <v>0.7919442994001914</v>
      </c>
      <c r="D11" s="22">
        <f>IFERROR(SUMIF(Trades!$W$2:$W$522,"&gt;0")/ABS(SUMIF(Trades!$W$2:$W$522,"&lt;0")),0)</f>
        <v>0.69696969696969702</v>
      </c>
      <c r="E11" s="22">
        <f>IFERROR(SUMIF(Trades!$X$2:$X$522,"&gt;0")/ABS(SUMIF(Trades!$X$2:$X$522,"&lt;0")),0)</f>
        <v>0.96726863877882541</v>
      </c>
      <c r="F11" s="22">
        <f>IFERROR(SUMIF(Trades!$Y$2:$Y$522,"&gt;0")/ABS(SUMIF(Trades!$Y$2:$Y$522,"&lt;0")),0)</f>
        <v>0.79586672668521463</v>
      </c>
      <c r="G11" s="20" t="s">
        <v>146</v>
      </c>
    </row>
    <row r="12" spans="1:7" ht="75" customHeight="1" x14ac:dyDescent="0.25">
      <c r="A12" s="18" t="s">
        <v>147</v>
      </c>
      <c r="B12" s="23">
        <f>IFERROR(B6/B5,0)</f>
        <v>0.6517857142857143</v>
      </c>
      <c r="C12" s="23">
        <f>IFERROR(C6/C5,0)</f>
        <v>0.5178571428571429</v>
      </c>
      <c r="D12" s="23">
        <f>IFERROR(D6/D5,0)</f>
        <v>0.4107142857142857</v>
      </c>
      <c r="E12" s="23">
        <f>IFERROR(E6/E5,0)</f>
        <v>0.6517857142857143</v>
      </c>
      <c r="F12" s="23">
        <f>IFERROR(F6/F5,0)</f>
        <v>0.5178571428571429</v>
      </c>
      <c r="G12" s="20" t="s">
        <v>148</v>
      </c>
    </row>
    <row r="13" spans="1:7" ht="75" customHeight="1" x14ac:dyDescent="0.25">
      <c r="A13" s="18" t="s">
        <v>149</v>
      </c>
      <c r="B13" s="22">
        <f>IFERROR(B7/ABS(B8),0)</f>
        <v>0.44769810489230194</v>
      </c>
      <c r="C13" s="22">
        <f>IFERROR(C7/ABS(C8),0)</f>
        <v>0.73732745116569542</v>
      </c>
      <c r="D13" s="22">
        <f>IFERROR(D7/ABS(D8),0)</f>
        <v>1</v>
      </c>
      <c r="E13" s="22">
        <f>IFERROR(E7/ABS(E8),0)</f>
        <v>0.51675995770375605</v>
      </c>
      <c r="F13" s="22">
        <f>IFERROR(F7/ABS(F8),0)</f>
        <v>0.74097936622416538</v>
      </c>
      <c r="G13" s="20" t="s">
        <v>150</v>
      </c>
    </row>
    <row r="14" spans="1:7" ht="75" customHeight="1" x14ac:dyDescent="0.25">
      <c r="A14" s="18" t="s">
        <v>151</v>
      </c>
      <c r="B14" s="24">
        <f>IFERROR(AVERAGE(Trades!$P$2:$P$522),0)</f>
        <v>-5.6411056632696063E-2</v>
      </c>
      <c r="C14" s="24">
        <f>IFERROR(AVERAGE(Trades!$Q$2:$Q$522),0)</f>
        <v>-0.10031256993205052</v>
      </c>
      <c r="D14" s="24">
        <f>IFERROR(AVERAGE(Trades!$R$2:$R$522),0)</f>
        <v>-0.17857142857142858</v>
      </c>
      <c r="E14" s="24">
        <f>IFERROR(AVERAGE(Trades!$S$2:$S$522),0)</f>
        <v>-1.139752756808758E-2</v>
      </c>
      <c r="F14" s="24">
        <f>IFERROR(AVERAGE(Trades!$T$2:$T$522),0)</f>
        <v>-7.8361813282373252E-2</v>
      </c>
      <c r="G14" s="20" t="s">
        <v>152</v>
      </c>
    </row>
    <row r="15" spans="1:7" ht="75" customHeight="1" x14ac:dyDescent="0.25">
      <c r="A15" s="18" t="s">
        <v>153</v>
      </c>
      <c r="B15" s="21">
        <f>IFERROR(AVERAGE(Trades!$U$2:$U$522),0)</f>
        <v>-5.6411056632696059</v>
      </c>
      <c r="C15" s="21">
        <f>IFERROR(AVERAGE(Trades!$V$2:$V$522),0)</f>
        <v>-10.03125699320505</v>
      </c>
      <c r="D15" s="21">
        <f>IFERROR(AVERAGE(Trades!$W$2:$W$522),0)</f>
        <v>-17.857142857142858</v>
      </c>
      <c r="E15" s="21">
        <f>IFERROR(AVERAGE(Trades!$X$2:$X$522),0)</f>
        <v>-1.139752756808756</v>
      </c>
      <c r="F15" s="21">
        <f>IFERROR(AVERAGE(Trades!$Y$2:$Y$522),0)</f>
        <v>-7.8361813282373278</v>
      </c>
      <c r="G15" s="20" t="s">
        <v>154</v>
      </c>
    </row>
    <row r="16" spans="1:7" ht="75" customHeight="1" x14ac:dyDescent="0.25">
      <c r="A16" s="18" t="s">
        <v>155</v>
      </c>
      <c r="B16" s="21">
        <f>SUM(Trades!$U$2:$U$522)</f>
        <v>-631.80383428619587</v>
      </c>
      <c r="C16" s="21">
        <f>SUM(Trades!$V$2:$V$522)</f>
        <v>-1123.5007832389656</v>
      </c>
      <c r="D16" s="21">
        <f>SUM(Trades!$W$2:$W$522)</f>
        <v>-2000</v>
      </c>
      <c r="E16" s="21">
        <f>SUM(Trades!$X$2:$X$522)</f>
        <v>-127.65230876258067</v>
      </c>
      <c r="F16" s="21">
        <f>SUM(Trades!$Y$2:$Y$522)</f>
        <v>-877.65230876258067</v>
      </c>
      <c r="G16" s="20" t="s">
        <v>156</v>
      </c>
    </row>
    <row r="17" spans="1:7" ht="75" customHeight="1" x14ac:dyDescent="0.25">
      <c r="A17" s="18" t="s">
        <v>157</v>
      </c>
      <c r="B17" s="21">
        <f>IF(B5=0,Config!$B$4,MAX(Trades!$Z$2:$Z$522))</f>
        <v>10281.223874165051</v>
      </c>
      <c r="C17" s="21">
        <f>IF(C5=0,Config!$B$4,MAX(Trades!$AA$2:$AA$522))</f>
        <v>10232.35294117647</v>
      </c>
      <c r="D17" s="21">
        <f>IF(D5=0,Config!$B$4,MAX(Trades!$AB$2:$AB$522))</f>
        <v>10300</v>
      </c>
      <c r="E17" s="21">
        <f>IF(E5=0,Config!$B$4,MAX(Trades!$AC$2:$AC$522))</f>
        <v>10535.744561810738</v>
      </c>
      <c r="F17" s="21">
        <f>IF(F5=0,Config!$B$4,MAX(Trades!$AD$2:$AD$522))</f>
        <v>10224.887955182074</v>
      </c>
      <c r="G17" s="20" t="s">
        <v>158</v>
      </c>
    </row>
    <row r="18" spans="1:7" ht="75" customHeight="1" x14ac:dyDescent="0.25">
      <c r="A18" s="18" t="s">
        <v>159</v>
      </c>
      <c r="B18" s="21">
        <f>IFERROR(MAX(Trades!$AY$2:$AY$522),0)</f>
        <v>1070.1669580904963</v>
      </c>
      <c r="C18" s="21">
        <f>IFERROR(MAX(Trades!$AZ$2:$AZ$522),0)</f>
        <v>1411.1985511573221</v>
      </c>
      <c r="D18" s="21">
        <f>IFERROR(MAX(Trades!$BA$2:$BA$522),0)</f>
        <v>1600</v>
      </c>
      <c r="E18" s="21">
        <f>IFERROR(MAX(Trades!$BB$2:$BB$522),0)</f>
        <v>898.71884027028864</v>
      </c>
      <c r="F18" s="21">
        <f>IFERROR(MAX(Trades!$BC$2:$BC$522),0)</f>
        <v>1198.7188402702886</v>
      </c>
      <c r="G18" s="20" t="s">
        <v>160</v>
      </c>
    </row>
    <row r="21" spans="1:7" ht="15.75" x14ac:dyDescent="0.25">
      <c r="A21" s="36" t="s">
        <v>161</v>
      </c>
      <c r="B21" s="35"/>
      <c r="C21" s="35"/>
      <c r="D21" s="35"/>
      <c r="E21" s="35"/>
      <c r="F21" s="35"/>
    </row>
    <row r="22" spans="1:7" x14ac:dyDescent="0.25">
      <c r="A22" s="8" t="s">
        <v>62</v>
      </c>
      <c r="B22" s="8" t="s">
        <v>162</v>
      </c>
      <c r="C22" s="8" t="s">
        <v>135</v>
      </c>
      <c r="D22" s="8" t="s">
        <v>163</v>
      </c>
      <c r="E22" s="8" t="s">
        <v>164</v>
      </c>
      <c r="F22" s="8" t="s">
        <v>165</v>
      </c>
    </row>
    <row r="23" spans="1:7" x14ac:dyDescent="0.25">
      <c r="A23" s="25" t="s">
        <v>13</v>
      </c>
      <c r="B23" s="26">
        <f>COUNTIF(Trades!$E$2:$E$522,"A1")</f>
        <v>7</v>
      </c>
      <c r="C23" s="26">
        <f>COUNTIFS(Trades!$E$2:$E$522,"A1",Trades!$AR$2:$AR$522,1)</f>
        <v>4</v>
      </c>
      <c r="D23" s="27">
        <f t="shared" ref="D23:D29" si="0">IFERROR(C23/B23,0)</f>
        <v>0.5714285714285714</v>
      </c>
      <c r="E23" s="28">
        <f>IFERROR(AVERAGEIFS(Trades!$S$2:$S$522,Trades!$E$2:$E$522,"A1"),0)</f>
        <v>-2.5432153537743609E-2</v>
      </c>
      <c r="F23" s="29">
        <f>SUMIFS(Trades!$X$2:$X$522,Trades!$E$2:$E$522,"A1")</f>
        <v>-17.80250747642053</v>
      </c>
    </row>
    <row r="24" spans="1:7" x14ac:dyDescent="0.25">
      <c r="A24" s="25" t="s">
        <v>21</v>
      </c>
      <c r="B24" s="26">
        <f>COUNTIF(Trades!$E$2:$E$522,"A2")</f>
        <v>13</v>
      </c>
      <c r="C24" s="26">
        <f>COUNTIFS(Trades!$E$2:$E$522,"A2",Trades!$AR$2:$AR$522,1)</f>
        <v>11</v>
      </c>
      <c r="D24" s="27">
        <f t="shared" si="0"/>
        <v>0.84615384615384615</v>
      </c>
      <c r="E24" s="28">
        <f>IFERROR(AVERAGEIFS(Trades!$S$2:$S$522,Trades!$E$2:$E$522,"A2"),0)</f>
        <v>0.24310895552411382</v>
      </c>
      <c r="F24" s="29">
        <f>SUMIFS(Trades!$X$2:$X$522,Trades!$E$2:$E$522,"A2")</f>
        <v>316.04164218134792</v>
      </c>
    </row>
    <row r="25" spans="1:7" x14ac:dyDescent="0.25">
      <c r="A25" s="25" t="s">
        <v>29</v>
      </c>
      <c r="B25" s="26">
        <f>COUNTIF(Trades!$E$2:$E$522,"A3")</f>
        <v>7</v>
      </c>
      <c r="C25" s="26">
        <f>COUNTIFS(Trades!$E$2:$E$522,"A3",Trades!$AR$2:$AR$522,1)</f>
        <v>4</v>
      </c>
      <c r="D25" s="27">
        <f t="shared" si="0"/>
        <v>0.5714285714285714</v>
      </c>
      <c r="E25" s="28">
        <f>IFERROR(AVERAGEIFS(Trades!$S$2:$S$522,Trades!$E$2:$E$522,"A3"),0)</f>
        <v>-0.11844737895158063</v>
      </c>
      <c r="F25" s="29">
        <f>SUMIFS(Trades!$X$2:$X$522,Trades!$E$2:$E$522,"A3")</f>
        <v>-82.913165266106446</v>
      </c>
    </row>
    <row r="26" spans="1:7" x14ac:dyDescent="0.25">
      <c r="A26" s="25" t="s">
        <v>34</v>
      </c>
      <c r="B26" s="26">
        <f>COUNTIF(Trades!$E$2:$E$522,"B")</f>
        <v>8</v>
      </c>
      <c r="C26" s="26">
        <f>COUNTIFS(Trades!$E$2:$E$522,"B",Trades!$AR$2:$AR$522,1)</f>
        <v>5</v>
      </c>
      <c r="D26" s="27">
        <f t="shared" si="0"/>
        <v>0.625</v>
      </c>
      <c r="E26" s="28">
        <f>IFERROR(AVERAGEIFS(Trades!$S$2:$S$522,Trades!$E$2:$E$522,"B"),0)</f>
        <v>-0.11033775252525252</v>
      </c>
      <c r="F26" s="29">
        <f>SUMIFS(Trades!$X$2:$X$522,Trades!$E$2:$E$522,"B")</f>
        <v>-88.270202020202021</v>
      </c>
    </row>
    <row r="27" spans="1:7" x14ac:dyDescent="0.25">
      <c r="A27" s="25" t="s">
        <v>39</v>
      </c>
      <c r="B27" s="26">
        <f>COUNTIF(Trades!$E$2:$E$522,"C")</f>
        <v>0</v>
      </c>
      <c r="C27" s="26">
        <f>COUNTIFS(Trades!$E$2:$E$522,"C",Trades!$AR$2:$AR$522,1)</f>
        <v>0</v>
      </c>
      <c r="D27" s="27">
        <f t="shared" si="0"/>
        <v>0</v>
      </c>
      <c r="E27" s="28">
        <f>IFERROR(AVERAGEIFS(Trades!$S$2:$S$522,Trades!$E$2:$E$522,"C"),0)</f>
        <v>0</v>
      </c>
      <c r="F27" s="29">
        <f>SUMIFS(Trades!$X$2:$X$522,Trades!$E$2:$E$522,"C")</f>
        <v>0</v>
      </c>
    </row>
    <row r="28" spans="1:7" x14ac:dyDescent="0.25">
      <c r="A28" s="25" t="s">
        <v>43</v>
      </c>
      <c r="B28" s="26">
        <f>COUNTIF(Trades!$E$2:$E$522,"D")</f>
        <v>47</v>
      </c>
      <c r="C28" s="26">
        <f>COUNTIFS(Trades!$E$2:$E$522,"D",Trades!$AR$2:$AR$522,1)</f>
        <v>31</v>
      </c>
      <c r="D28" s="27">
        <f t="shared" si="0"/>
        <v>0.65957446808510634</v>
      </c>
      <c r="E28" s="28">
        <f>IFERROR(AVERAGEIFS(Trades!$S$2:$S$522,Trades!$E$2:$E$522,"D"),0)</f>
        <v>-2.3506944194441395E-3</v>
      </c>
      <c r="F28" s="29">
        <f>SUMIFS(Trades!$X$2:$X$522,Trades!$E$2:$E$522,"D")</f>
        <v>-11.048263771387418</v>
      </c>
    </row>
    <row r="29" spans="1:7" x14ac:dyDescent="0.25">
      <c r="A29" s="25" t="s">
        <v>47</v>
      </c>
      <c r="B29" s="26">
        <f>COUNTIF(Trades!$E$2:$E$522,"Other")</f>
        <v>30</v>
      </c>
      <c r="C29" s="26">
        <f>COUNTIFS(Trades!$E$2:$E$522,"Other",Trades!$AR$2:$AR$522,1)</f>
        <v>18</v>
      </c>
      <c r="D29" s="27">
        <f t="shared" si="0"/>
        <v>0.6</v>
      </c>
      <c r="E29" s="28">
        <f>IFERROR(AVERAGEIFS(Trades!$S$2:$S$522,Trades!$E$2:$E$522,"Other"),0)</f>
        <v>-8.1219937469937484E-2</v>
      </c>
      <c r="F29" s="29">
        <f>SUMIFS(Trades!$X$2:$X$522,Trades!$E$2:$E$522,"Other")</f>
        <v>-243.65981240981242</v>
      </c>
    </row>
    <row r="32" spans="1:7" ht="15.75" x14ac:dyDescent="0.25">
      <c r="A32" s="36" t="s">
        <v>166</v>
      </c>
      <c r="B32" s="35"/>
      <c r="C32" s="35"/>
      <c r="D32" s="35"/>
      <c r="E32" s="35"/>
      <c r="F32" s="35"/>
    </row>
    <row r="33" spans="1:6" x14ac:dyDescent="0.25">
      <c r="A33" s="8" t="s">
        <v>63</v>
      </c>
      <c r="B33" s="8" t="s">
        <v>162</v>
      </c>
      <c r="C33" s="8" t="s">
        <v>135</v>
      </c>
      <c r="D33" s="8" t="s">
        <v>163</v>
      </c>
      <c r="E33" s="8" t="s">
        <v>164</v>
      </c>
      <c r="F33" s="8" t="s">
        <v>165</v>
      </c>
    </row>
    <row r="34" spans="1:6" x14ac:dyDescent="0.25">
      <c r="A34" s="25" t="s">
        <v>12</v>
      </c>
      <c r="B34" s="26">
        <f>COUNTIF(Trades!$F$2:$F$522,"M2D")</f>
        <v>112</v>
      </c>
      <c r="C34" s="26">
        <f>COUNTIFS(Trades!$F$2:$F$522,"M2D",Trades!$AR$2:$AR$522,1)</f>
        <v>73</v>
      </c>
      <c r="D34" s="27">
        <f>IFERROR(C34/B34,0)</f>
        <v>0.6517857142857143</v>
      </c>
      <c r="E34" s="28">
        <f>IFERROR(AVERAGEIFS(Trades!$S$2:$S$522,Trades!$F$2:$F$522,"M2D"),0)</f>
        <v>-1.139752756808758E-2</v>
      </c>
      <c r="F34" s="29">
        <f>SUMIFS(Trades!$X$2:$X$522,Trades!$F$2:$F$522,"M2D")</f>
        <v>-127.65230876258067</v>
      </c>
    </row>
    <row r="35" spans="1:6" x14ac:dyDescent="0.25">
      <c r="A35" s="25" t="s">
        <v>20</v>
      </c>
      <c r="B35" s="26">
        <f>COUNTIF(Trades!$F$2:$F$522,"EMA cross")</f>
        <v>0</v>
      </c>
      <c r="C35" s="26">
        <f>COUNTIFS(Trades!$F$2:$F$522,"EMA cross",Trades!$AR$2:$AR$522,1)</f>
        <v>0</v>
      </c>
      <c r="D35" s="27">
        <f>IFERROR(C35/B35,0)</f>
        <v>0</v>
      </c>
      <c r="E35" s="28">
        <f>IFERROR(AVERAGEIFS(Trades!$S$2:$S$522,Trades!$F$2:$F$522,"EMA cross"),0)</f>
        <v>0</v>
      </c>
      <c r="F35" s="29">
        <f>SUMIFS(Trades!$X$2:$X$522,Trades!$F$2:$F$522,"EMA cross")</f>
        <v>0</v>
      </c>
    </row>
    <row r="36" spans="1:6" x14ac:dyDescent="0.25">
      <c r="A36" s="25" t="s">
        <v>28</v>
      </c>
      <c r="B36" s="26">
        <f>COUNTIF(Trades!$F$2:$F$522,"Order block")</f>
        <v>0</v>
      </c>
      <c r="C36" s="26">
        <f>COUNTIFS(Trades!$F$2:$F$522,"Order block",Trades!$AR$2:$AR$522,1)</f>
        <v>0</v>
      </c>
      <c r="D36" s="27">
        <f>IFERROR(C36/B36,0)</f>
        <v>0</v>
      </c>
      <c r="E36" s="28">
        <f>IFERROR(AVERAGEIFS(Trades!$S$2:$S$522,Trades!$F$2:$F$522,"Order block"),0)</f>
        <v>0</v>
      </c>
      <c r="F36" s="29">
        <f>SUMIFS(Trades!$X$2:$X$522,Trades!$F$2:$F$522,"Order block")</f>
        <v>0</v>
      </c>
    </row>
    <row r="37" spans="1:6" x14ac:dyDescent="0.25">
      <c r="A37" s="25" t="s">
        <v>33</v>
      </c>
      <c r="B37" s="26">
        <f>COUNTIF(Trades!$F$2:$F$522,"Liquidity sweep")</f>
        <v>0</v>
      </c>
      <c r="C37" s="26">
        <f>COUNTIFS(Trades!$F$2:$F$522,"Liquidity sweep",Trades!$AR$2:$AR$522,1)</f>
        <v>0</v>
      </c>
      <c r="D37" s="27">
        <f>IFERROR(C37/B37,0)</f>
        <v>0</v>
      </c>
      <c r="E37" s="28">
        <f>IFERROR(AVERAGEIFS(Trades!$S$2:$S$522,Trades!$F$2:$F$522,"Liquidity sweep"),0)</f>
        <v>0</v>
      </c>
      <c r="F37" s="29">
        <f>SUMIFS(Trades!$X$2:$X$522,Trades!$F$2:$F$522,"Liquidity sweep")</f>
        <v>0</v>
      </c>
    </row>
    <row r="38" spans="1:6" x14ac:dyDescent="0.25">
      <c r="A38" s="25" t="s">
        <v>38</v>
      </c>
      <c r="B38" s="26">
        <f>COUNTIF(Trades!$F$2:$F$522,"Custom")</f>
        <v>0</v>
      </c>
      <c r="C38" s="26">
        <f>COUNTIFS(Trades!$F$2:$F$522,"Custom",Trades!$AR$2:$AR$522,1)</f>
        <v>0</v>
      </c>
      <c r="D38" s="27">
        <f>IFERROR(C38/B38,0)</f>
        <v>0</v>
      </c>
      <c r="E38" s="28">
        <f>IFERROR(AVERAGEIFS(Trades!$S$2:$S$522,Trades!$F$2:$F$522,"Custom"),0)</f>
        <v>0</v>
      </c>
      <c r="F38" s="29">
        <f>SUMIFS(Trades!$X$2:$X$522,Trades!$F$2:$F$522,"Custom")</f>
        <v>0</v>
      </c>
    </row>
    <row r="41" spans="1:6" ht="15.75" x14ac:dyDescent="0.25">
      <c r="A41" s="36" t="s">
        <v>167</v>
      </c>
      <c r="B41" s="35"/>
      <c r="C41" s="35"/>
      <c r="D41" s="35"/>
      <c r="E41" s="35"/>
      <c r="F41" s="35"/>
    </row>
    <row r="42" spans="1:6" x14ac:dyDescent="0.25">
      <c r="A42" s="8" t="s">
        <v>64</v>
      </c>
      <c r="B42" s="8" t="s">
        <v>162</v>
      </c>
      <c r="C42" s="8" t="s">
        <v>135</v>
      </c>
      <c r="D42" s="8" t="s">
        <v>163</v>
      </c>
      <c r="E42" s="8" t="s">
        <v>164</v>
      </c>
      <c r="F42" s="8" t="s">
        <v>165</v>
      </c>
    </row>
    <row r="43" spans="1:6" x14ac:dyDescent="0.25">
      <c r="A43" s="25" t="s">
        <v>14</v>
      </c>
      <c r="B43" s="26">
        <f>COUNTIF(Trades!$G$2:$G$522,"DIA")</f>
        <v>112</v>
      </c>
      <c r="C43" s="26">
        <f>COUNTIFS(Trades!$G$2:$G$522,"DIA",Trades!$AR$2:$AR$522,1)</f>
        <v>73</v>
      </c>
      <c r="D43" s="27">
        <f t="shared" ref="D43:D48" si="1">IFERROR(C43/B43,0)</f>
        <v>0.6517857142857143</v>
      </c>
      <c r="E43" s="28">
        <f>IFERROR(AVERAGEIFS(Trades!$S$2:$S$522,Trades!$G$2:$G$522,"DIA"),0)</f>
        <v>-1.139752756808758E-2</v>
      </c>
      <c r="F43" s="29">
        <f>SUMIFS(Trades!$X$2:$X$522,Trades!$G$2:$G$522,"DIA")</f>
        <v>-127.65230876258067</v>
      </c>
    </row>
    <row r="44" spans="1:6" x14ac:dyDescent="0.25">
      <c r="A44" s="25" t="s">
        <v>22</v>
      </c>
      <c r="B44" s="26">
        <f>COUNTIF(Trades!$G$2:$G$522,"US30")</f>
        <v>0</v>
      </c>
      <c r="C44" s="26">
        <f>COUNTIFS(Trades!$G$2:$G$522,"US30",Trades!$AR$2:$AR$522,1)</f>
        <v>0</v>
      </c>
      <c r="D44" s="27">
        <f t="shared" si="1"/>
        <v>0</v>
      </c>
      <c r="E44" s="28">
        <f>IFERROR(AVERAGEIFS(Trades!$S$2:$S$522,Trades!$G$2:$G$522,"US30"),0)</f>
        <v>0</v>
      </c>
      <c r="F44" s="29">
        <f>SUMIFS(Trades!$X$2:$X$522,Trades!$G$2:$G$522,"US30")</f>
        <v>0</v>
      </c>
    </row>
    <row r="45" spans="1:6" x14ac:dyDescent="0.25">
      <c r="A45" s="25" t="s">
        <v>30</v>
      </c>
      <c r="B45" s="26">
        <f>COUNTIF(Trades!$G$2:$G$522,"SPY")</f>
        <v>0</v>
      </c>
      <c r="C45" s="26">
        <f>COUNTIFS(Trades!$G$2:$G$522,"SPY",Trades!$AR$2:$AR$522,1)</f>
        <v>0</v>
      </c>
      <c r="D45" s="27">
        <f t="shared" si="1"/>
        <v>0</v>
      </c>
      <c r="E45" s="28">
        <f>IFERROR(AVERAGEIFS(Trades!$S$2:$S$522,Trades!$G$2:$G$522,"SPY"),0)</f>
        <v>0</v>
      </c>
      <c r="F45" s="29">
        <f>SUMIFS(Trades!$X$2:$X$522,Trades!$G$2:$G$522,"SPY")</f>
        <v>0</v>
      </c>
    </row>
    <row r="46" spans="1:6" x14ac:dyDescent="0.25">
      <c r="A46" s="25" t="s">
        <v>35</v>
      </c>
      <c r="B46" s="26">
        <f>COUNTIF(Trades!$G$2:$G$522,"QQQ")</f>
        <v>0</v>
      </c>
      <c r="C46" s="26">
        <f>COUNTIFS(Trades!$G$2:$G$522,"QQQ",Trades!$AR$2:$AR$522,1)</f>
        <v>0</v>
      </c>
      <c r="D46" s="27">
        <f t="shared" si="1"/>
        <v>0</v>
      </c>
      <c r="E46" s="28">
        <f>IFERROR(AVERAGEIFS(Trades!$S$2:$S$522,Trades!$G$2:$G$522,"QQQ"),0)</f>
        <v>0</v>
      </c>
      <c r="F46" s="29">
        <f>SUMIFS(Trades!$X$2:$X$522,Trades!$G$2:$G$522,"QQQ")</f>
        <v>0</v>
      </c>
    </row>
    <row r="47" spans="1:6" x14ac:dyDescent="0.25">
      <c r="A47" s="25" t="s">
        <v>40</v>
      </c>
      <c r="B47" s="26">
        <f>COUNTIF(Trades!$G$2:$G$522,"ES")</f>
        <v>0</v>
      </c>
      <c r="C47" s="26">
        <f>COUNTIFS(Trades!$G$2:$G$522,"ES",Trades!$AR$2:$AR$522,1)</f>
        <v>0</v>
      </c>
      <c r="D47" s="27">
        <f t="shared" si="1"/>
        <v>0</v>
      </c>
      <c r="E47" s="28">
        <f>IFERROR(AVERAGEIFS(Trades!$S$2:$S$522,Trades!$G$2:$G$522,"ES"),0)</f>
        <v>0</v>
      </c>
      <c r="F47" s="29">
        <f>SUMIFS(Trades!$X$2:$X$522,Trades!$G$2:$G$522,"ES")</f>
        <v>0</v>
      </c>
    </row>
    <row r="48" spans="1:6" x14ac:dyDescent="0.25">
      <c r="A48" s="25" t="s">
        <v>44</v>
      </c>
      <c r="B48" s="26">
        <f>COUNTIF(Trades!$G$2:$G$522,"NQ")</f>
        <v>0</v>
      </c>
      <c r="C48" s="26">
        <f>COUNTIFS(Trades!$G$2:$G$522,"NQ",Trades!$AR$2:$AR$522,1)</f>
        <v>0</v>
      </c>
      <c r="D48" s="27">
        <f t="shared" si="1"/>
        <v>0</v>
      </c>
      <c r="E48" s="28">
        <f>IFERROR(AVERAGEIFS(Trades!$S$2:$S$522,Trades!$G$2:$G$522,"NQ"),0)</f>
        <v>0</v>
      </c>
      <c r="F48" s="29">
        <f>SUMIFS(Trades!$X$2:$X$522,Trades!$G$2:$G$522,"NQ")</f>
        <v>0</v>
      </c>
    </row>
    <row r="51" spans="1:7" ht="15.75" x14ac:dyDescent="0.25">
      <c r="A51" s="36" t="s">
        <v>168</v>
      </c>
      <c r="B51" s="35"/>
      <c r="C51" s="35"/>
      <c r="D51" s="35"/>
      <c r="E51" s="35"/>
      <c r="F51" s="35"/>
    </row>
    <row r="52" spans="1:7" x14ac:dyDescent="0.25">
      <c r="A52" s="8" t="s">
        <v>8</v>
      </c>
      <c r="B52" s="8" t="s">
        <v>162</v>
      </c>
      <c r="C52" s="8" t="s">
        <v>135</v>
      </c>
      <c r="D52" s="8" t="s">
        <v>163</v>
      </c>
      <c r="E52" s="8" t="s">
        <v>164</v>
      </c>
      <c r="F52" s="8" t="s">
        <v>165</v>
      </c>
    </row>
    <row r="53" spans="1:7" x14ac:dyDescent="0.25">
      <c r="A53" s="25" t="s">
        <v>16</v>
      </c>
      <c r="B53" s="26">
        <f>COUNTIF(Trades!$I$2:$I$522,"Buy")</f>
        <v>56</v>
      </c>
      <c r="C53" s="26">
        <f>COUNTIFS(Trades!$I$2:$I$522,"Buy",Trades!$AR$2:$AR$522,1)</f>
        <v>39</v>
      </c>
      <c r="D53" s="27">
        <f>IFERROR(C53/B53,0)</f>
        <v>0.6964285714285714</v>
      </c>
      <c r="E53" s="28">
        <f>IFERROR(AVERAGEIFS(Trades!$S$2:$S$522,Trades!$I$2:$I$522,"Buy"),0)</f>
        <v>6.5552351292444744E-2</v>
      </c>
      <c r="F53" s="29">
        <f>SUMIFS(Trades!$X$2:$X$522,Trades!$I$2:$I$522,"Buy")</f>
        <v>367.09316723769052</v>
      </c>
    </row>
    <row r="54" spans="1:7" x14ac:dyDescent="0.25">
      <c r="A54" s="25" t="s">
        <v>24</v>
      </c>
      <c r="B54" s="26">
        <f>COUNTIF(Trades!$I$2:$I$522,"Sell")</f>
        <v>56</v>
      </c>
      <c r="C54" s="26">
        <f>COUNTIFS(Trades!$I$2:$I$522,"Sell",Trades!$AR$2:$AR$522,1)</f>
        <v>34</v>
      </c>
      <c r="D54" s="27">
        <f>IFERROR(C54/B54,0)</f>
        <v>0.6071428571428571</v>
      </c>
      <c r="E54" s="28">
        <f>IFERROR(AVERAGEIFS(Trades!$S$2:$S$522,Trades!$I$2:$I$522,"Sell"),0)</f>
        <v>-8.8347406428619893E-2</v>
      </c>
      <c r="F54" s="29">
        <f>SUMIFS(Trades!$X$2:$X$522,Trades!$I$2:$I$522,"Sell")</f>
        <v>-494.74547600027148</v>
      </c>
    </row>
    <row r="57" spans="1:7" ht="15.75" x14ac:dyDescent="0.25">
      <c r="A57" s="36" t="s">
        <v>169</v>
      </c>
      <c r="B57" s="35"/>
      <c r="C57" s="35"/>
      <c r="D57" s="35"/>
      <c r="E57" s="35"/>
      <c r="F57" s="35"/>
      <c r="G57" s="35"/>
    </row>
    <row r="58" spans="1:7" x14ac:dyDescent="0.25">
      <c r="A58" s="8" t="s">
        <v>127</v>
      </c>
      <c r="B58" s="8" t="s">
        <v>25</v>
      </c>
      <c r="C58" s="8" t="s">
        <v>128</v>
      </c>
      <c r="D58" s="8" t="s">
        <v>129</v>
      </c>
      <c r="E58" s="8" t="s">
        <v>130</v>
      </c>
      <c r="F58" s="8" t="s">
        <v>131</v>
      </c>
      <c r="G58" s="8" t="s">
        <v>132</v>
      </c>
    </row>
    <row r="59" spans="1:7" ht="60" customHeight="1" x14ac:dyDescent="0.25">
      <c r="A59" s="18" t="s">
        <v>41</v>
      </c>
      <c r="B59" s="30">
        <f>Config!$B$9</f>
        <v>50000</v>
      </c>
      <c r="C59" s="30">
        <f>Config!$B$9</f>
        <v>50000</v>
      </c>
      <c r="D59" s="30">
        <f>Config!$B$9</f>
        <v>50000</v>
      </c>
      <c r="E59" s="30">
        <f>Config!$B$9</f>
        <v>50000</v>
      </c>
      <c r="F59" s="30">
        <f>Config!$B$9</f>
        <v>50000</v>
      </c>
      <c r="G59" s="20" t="s">
        <v>170</v>
      </c>
    </row>
    <row r="60" spans="1:7" ht="60" customHeight="1" x14ac:dyDescent="0.25">
      <c r="A60" s="18" t="s">
        <v>48</v>
      </c>
      <c r="B60" s="30">
        <f>Config!$B$11</f>
        <v>40000</v>
      </c>
      <c r="C60" s="30">
        <f>Config!$B$11</f>
        <v>40000</v>
      </c>
      <c r="D60" s="30">
        <f>Config!$B$11</f>
        <v>40000</v>
      </c>
      <c r="E60" s="30">
        <f>Config!$B$11</f>
        <v>40000</v>
      </c>
      <c r="F60" s="30">
        <f>Config!$B$11</f>
        <v>40000</v>
      </c>
      <c r="G60" s="20" t="s">
        <v>171</v>
      </c>
    </row>
    <row r="61" spans="1:7" ht="60" customHeight="1" x14ac:dyDescent="0.25">
      <c r="A61" s="18" t="s">
        <v>172</v>
      </c>
      <c r="B61" s="21">
        <f>SUM(Trades!$AE$2:$AE$522)</f>
        <v>-832</v>
      </c>
      <c r="C61" s="21">
        <f>SUM(Trades!$AF$2:$AF$522)</f>
        <v>-1576</v>
      </c>
      <c r="D61" s="21">
        <f>SUM(Trades!$AG$2:$AG$522)</f>
        <v>-2024</v>
      </c>
      <c r="E61" s="21">
        <f>SUM(Trades!$AH$2:$AH$522)</f>
        <v>-638</v>
      </c>
      <c r="F61" s="21">
        <f>SUM(Trades!$AI$2:$AI$522)</f>
        <v>-1204</v>
      </c>
      <c r="G61" s="20" t="s">
        <v>173</v>
      </c>
    </row>
    <row r="62" spans="1:7" ht="60" customHeight="1" x14ac:dyDescent="0.25">
      <c r="A62" s="18" t="s">
        <v>174</v>
      </c>
      <c r="B62" s="21">
        <f>Config!$B$9+SUM(Trades!$AE$2:$AE$522)</f>
        <v>49168</v>
      </c>
      <c r="C62" s="21">
        <f>Config!$B$9+SUM(Trades!$AF$2:$AF$522)</f>
        <v>48424</v>
      </c>
      <c r="D62" s="21">
        <f>Config!$B$9+SUM(Trades!$AG$2:$AG$522)</f>
        <v>47976</v>
      </c>
      <c r="E62" s="21">
        <f>Config!$B$9+SUM(Trades!$AH$2:$AH$522)</f>
        <v>49362</v>
      </c>
      <c r="F62" s="21">
        <f>Config!$B$9+SUM(Trades!$AI$2:$AI$522)</f>
        <v>48796</v>
      </c>
      <c r="G62" s="20" t="s">
        <v>175</v>
      </c>
    </row>
    <row r="63" spans="1:7" ht="60" customHeight="1" x14ac:dyDescent="0.25">
      <c r="A63" s="18" t="s">
        <v>176</v>
      </c>
      <c r="B63" s="21">
        <f>IFERROR(MIN(Trades!$BD$2:$BD$522),0)</f>
        <v>-324</v>
      </c>
      <c r="C63" s="21">
        <f>IFERROR(MIN(Trades!$BE$2:$BE$522),0)</f>
        <v>-296</v>
      </c>
      <c r="D63" s="21">
        <f>IFERROR(MIN(Trades!$BF$2:$BF$522),0)</f>
        <v>-368</v>
      </c>
      <c r="E63" s="21">
        <f>IFERROR(MIN(Trades!$BG$2:$BG$522),0)</f>
        <v>-310</v>
      </c>
      <c r="F63" s="21">
        <f>IFERROR(MIN(Trades!$BH$2:$BH$522),0)</f>
        <v>-310</v>
      </c>
      <c r="G63" s="20" t="s">
        <v>177</v>
      </c>
    </row>
    <row r="64" spans="1:7" ht="60" customHeight="1" x14ac:dyDescent="0.25">
      <c r="A64" s="18" t="s">
        <v>178</v>
      </c>
      <c r="B64" s="31" t="str">
        <f>IF(B63&lt;-Config!$B$13,"FAIL","PASS")</f>
        <v>PASS</v>
      </c>
      <c r="C64" s="31" t="str">
        <f>IF(C63&lt;-Config!$B$13,"FAIL","PASS")</f>
        <v>PASS</v>
      </c>
      <c r="D64" s="31" t="str">
        <f>IF(D63&lt;-Config!$B$13,"FAIL","PASS")</f>
        <v>PASS</v>
      </c>
      <c r="E64" s="31" t="str">
        <f>IF(E63&lt;-Config!$B$13,"FAIL","PASS")</f>
        <v>PASS</v>
      </c>
      <c r="F64" s="31" t="str">
        <f>IF(F63&lt;-Config!$B$13,"FAIL","PASS")</f>
        <v>PASS</v>
      </c>
      <c r="G64" s="20" t="s">
        <v>179</v>
      </c>
    </row>
    <row r="65" spans="1:7" ht="60" customHeight="1" x14ac:dyDescent="0.25">
      <c r="A65" s="18" t="s">
        <v>180</v>
      </c>
      <c r="B65" s="21">
        <f>IFERROR(MAX(Trades!$BN$2:$BN$522),0)</f>
        <v>796</v>
      </c>
      <c r="C65" s="21">
        <f>IFERROR(MAX(Trades!$BO$2:$BO$522),0)</f>
        <v>1368</v>
      </c>
      <c r="D65" s="21">
        <f>IFERROR(MAX(Trades!$BP$2:$BP$522),0)</f>
        <v>1348</v>
      </c>
      <c r="E65" s="21">
        <f>IFERROR(MAX(Trades!$BQ$2:$BQ$522),0)</f>
        <v>752</v>
      </c>
      <c r="F65" s="21">
        <f>IFERROR(MAX(Trades!$BR$2:$BR$522),0)</f>
        <v>1022</v>
      </c>
      <c r="G65" s="20" t="s">
        <v>181</v>
      </c>
    </row>
    <row r="66" spans="1:7" ht="60" customHeight="1" x14ac:dyDescent="0.25">
      <c r="A66" s="18" t="s">
        <v>182</v>
      </c>
      <c r="B66" s="31" t="str">
        <f>IF(B65&gt;Config!$B$15,"FAIL","PASS")</f>
        <v>PASS</v>
      </c>
      <c r="C66" s="31" t="str">
        <f>IF(C65&gt;Config!$B$15,"FAIL","PASS")</f>
        <v>PASS</v>
      </c>
      <c r="D66" s="31" t="str">
        <f>IF(D65&gt;Config!$B$15,"FAIL","PASS")</f>
        <v>PASS</v>
      </c>
      <c r="E66" s="31" t="str">
        <f>IF(E65&gt;Config!$B$15,"FAIL","PASS")</f>
        <v>PASS</v>
      </c>
      <c r="F66" s="31" t="str">
        <f>IF(F65&gt;Config!$B$15,"FAIL","PASS")</f>
        <v>PASS</v>
      </c>
      <c r="G66" s="20" t="s">
        <v>183</v>
      </c>
    </row>
    <row r="67" spans="1:7" ht="60" customHeight="1" x14ac:dyDescent="0.25">
      <c r="A67" s="18" t="s">
        <v>184</v>
      </c>
      <c r="B67" s="31" t="str">
        <f>IF(OR(B64="FAIL",B66="FAIL"),"CONT PIERDUT","CONFORM")</f>
        <v>CONFORM</v>
      </c>
      <c r="C67" s="31" t="str">
        <f>IF(OR(C64="FAIL",C66="FAIL"),"CONT PIERDUT","CONFORM")</f>
        <v>CONFORM</v>
      </c>
      <c r="D67" s="31" t="str">
        <f>IF(OR(D64="FAIL",D66="FAIL"),"CONT PIERDUT","CONFORM")</f>
        <v>CONFORM</v>
      </c>
      <c r="E67" s="31" t="str">
        <f>IF(OR(E64="FAIL",E66="FAIL"),"CONT PIERDUT","CONFORM")</f>
        <v>CONFORM</v>
      </c>
      <c r="F67" s="31" t="str">
        <f>IF(OR(F64="FAIL",F66="FAIL"),"CONT PIERDUT","CONFORM")</f>
        <v>CONFORM</v>
      </c>
      <c r="G67" s="20" t="s">
        <v>185</v>
      </c>
    </row>
  </sheetData>
  <mergeCells count="7">
    <mergeCell ref="A57:G57"/>
    <mergeCell ref="A21:F21"/>
    <mergeCell ref="A41:F41"/>
    <mergeCell ref="A51:F51"/>
    <mergeCell ref="A1:G1"/>
    <mergeCell ref="A32:F32"/>
    <mergeCell ref="A2:G2"/>
  </mergeCells>
  <conditionalFormatting sqref="B64:F64">
    <cfRule type="cellIs" dxfId="5" priority="1" operator="equal">
      <formula>"PASS"</formula>
    </cfRule>
    <cfRule type="cellIs" dxfId="4" priority="2" operator="equal">
      <formula>"FAIL"</formula>
    </cfRule>
  </conditionalFormatting>
  <conditionalFormatting sqref="B66:F66">
    <cfRule type="cellIs" dxfId="3" priority="3" operator="equal">
      <formula>"PASS"</formula>
    </cfRule>
    <cfRule type="cellIs" dxfId="2" priority="4" operator="equal">
      <formula>"FAIL"</formula>
    </cfRule>
  </conditionalFormatting>
  <conditionalFormatting sqref="B67:F67">
    <cfRule type="cellIs" dxfId="1" priority="5" operator="equal">
      <formula>"CONFORM"</formula>
    </cfRule>
    <cfRule type="cellIs" dxfId="0" priority="6" operator="equal">
      <formula>"CONT PIERDUT"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Config</vt:lpstr>
      <vt:lpstr>Trades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Marius Mutu</cp:lastModifiedBy>
  <dcterms:created xsi:type="dcterms:W3CDTF">2026-05-13T18:50:43Z</dcterms:created>
  <dcterms:modified xsi:type="dcterms:W3CDTF">2026-05-20T21:24:02Z</dcterms:modified>
</cp:coreProperties>
</file>